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uro maldonado\Desktop\CONTAB GADS 2025\GAD PARROQ\NABON\COCHAPATA\PRESUPUESTO\"/>
    </mc:Choice>
  </mc:AlternateContent>
  <xr:revisionPtr revIDLastSave="0" documentId="13_ncr:1_{E959AEDC-7ACB-4B08-952B-BE4FEDD03590}" xr6:coauthVersionLast="46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PRESUP 2025" sheetId="5" r:id="rId1"/>
    <sheet name="DIC25" sheetId="1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46" i="15" l="1"/>
  <c r="Z245" i="15" s="1"/>
  <c r="Z240" i="15"/>
  <c r="Z237" i="15" s="1"/>
  <c r="AB242" i="15"/>
  <c r="Z242" i="15"/>
  <c r="Z241" i="15" s="1"/>
  <c r="X242" i="15"/>
  <c r="V242" i="15"/>
  <c r="V241" i="15" s="1"/>
  <c r="T242" i="15"/>
  <c r="T241" i="15" s="1"/>
  <c r="R242" i="15"/>
  <c r="R241" i="15" s="1"/>
  <c r="P242" i="15"/>
  <c r="N242" i="15"/>
  <c r="N241" i="15" s="1"/>
  <c r="L242" i="15"/>
  <c r="J242" i="15"/>
  <c r="J241" i="15" s="1"/>
  <c r="H242" i="15"/>
  <c r="F242" i="15"/>
  <c r="F241" i="15" s="1"/>
  <c r="D242" i="15"/>
  <c r="C242" i="15"/>
  <c r="C241" i="15" s="1"/>
  <c r="E243" i="15"/>
  <c r="G243" i="15" s="1"/>
  <c r="G242" i="15" s="1"/>
  <c r="AB241" i="15"/>
  <c r="L241" i="15"/>
  <c r="D241" i="15"/>
  <c r="X241" i="15"/>
  <c r="P241" i="15"/>
  <c r="H241" i="15"/>
  <c r="Z232" i="15"/>
  <c r="Z231" i="15" s="1"/>
  <c r="Z233" i="15"/>
  <c r="Z229" i="15"/>
  <c r="Z228" i="15"/>
  <c r="Z226" i="15"/>
  <c r="Z159" i="15"/>
  <c r="Z139" i="15"/>
  <c r="Z138" i="15" s="1"/>
  <c r="Z132" i="15"/>
  <c r="Z129" i="15" s="1"/>
  <c r="Z101" i="15"/>
  <c r="Z100" i="15" s="1"/>
  <c r="Z92" i="15"/>
  <c r="Z91" i="15"/>
  <c r="Z90" i="15" s="1"/>
  <c r="Z68" i="15"/>
  <c r="Z67" i="15" s="1"/>
  <c r="Z14" i="15"/>
  <c r="Z13" i="15" s="1"/>
  <c r="R292" i="15"/>
  <c r="R291" i="15" s="1"/>
  <c r="E292" i="15"/>
  <c r="AB291" i="15"/>
  <c r="Z291" i="15"/>
  <c r="X291" i="15"/>
  <c r="V291" i="15"/>
  <c r="T291" i="15"/>
  <c r="P291" i="15"/>
  <c r="N291" i="15"/>
  <c r="L291" i="15"/>
  <c r="J291" i="15"/>
  <c r="H291" i="15"/>
  <c r="F291" i="15"/>
  <c r="D291" i="15"/>
  <c r="C291" i="15"/>
  <c r="R290" i="15"/>
  <c r="R288" i="15" s="1"/>
  <c r="E290" i="15"/>
  <c r="G290" i="15" s="1"/>
  <c r="I290" i="15" s="1"/>
  <c r="K290" i="15" s="1"/>
  <c r="M290" i="15" s="1"/>
  <c r="O290" i="15" s="1"/>
  <c r="Q290" i="15" s="1"/>
  <c r="E289" i="15"/>
  <c r="E288" i="15" s="1"/>
  <c r="AB288" i="15"/>
  <c r="Z288" i="15"/>
  <c r="X288" i="15"/>
  <c r="V288" i="15"/>
  <c r="T288" i="15"/>
  <c r="P288" i="15"/>
  <c r="N288" i="15"/>
  <c r="L288" i="15"/>
  <c r="J288" i="15"/>
  <c r="H288" i="15"/>
  <c r="F288" i="15"/>
  <c r="D288" i="15"/>
  <c r="C288" i="15"/>
  <c r="E287" i="15"/>
  <c r="AB286" i="15"/>
  <c r="Z286" i="15"/>
  <c r="X286" i="15"/>
  <c r="V286" i="15"/>
  <c r="T286" i="15"/>
  <c r="R286" i="15"/>
  <c r="P286" i="15"/>
  <c r="N286" i="15"/>
  <c r="L286" i="15"/>
  <c r="L285" i="15" s="1"/>
  <c r="L284" i="15" s="1"/>
  <c r="L293" i="15" s="1"/>
  <c r="J286" i="15"/>
  <c r="H286" i="15"/>
  <c r="F286" i="15"/>
  <c r="D286" i="15"/>
  <c r="C286" i="15"/>
  <c r="X285" i="15"/>
  <c r="X284" i="15" s="1"/>
  <c r="X293" i="15" s="1"/>
  <c r="F285" i="15"/>
  <c r="F284" i="15" s="1"/>
  <c r="F293" i="15" s="1"/>
  <c r="E280" i="15"/>
  <c r="G280" i="15" s="1"/>
  <c r="AB279" i="15"/>
  <c r="Z279" i="15"/>
  <c r="X279" i="15"/>
  <c r="V279" i="15"/>
  <c r="T279" i="15"/>
  <c r="R279" i="15"/>
  <c r="P279" i="15"/>
  <c r="P276" i="15" s="1"/>
  <c r="P275" i="15" s="1"/>
  <c r="P281" i="15" s="1"/>
  <c r="N279" i="15"/>
  <c r="L279" i="15"/>
  <c r="J279" i="15"/>
  <c r="H279" i="15"/>
  <c r="H276" i="15" s="1"/>
  <c r="H275" i="15" s="1"/>
  <c r="H281" i="15" s="1"/>
  <c r="F279" i="15"/>
  <c r="D279" i="15"/>
  <c r="C279" i="15"/>
  <c r="C276" i="15" s="1"/>
  <c r="C275" i="15" s="1"/>
  <c r="C281" i="15" s="1"/>
  <c r="I278" i="15"/>
  <c r="E278" i="15"/>
  <c r="G278" i="15" s="1"/>
  <c r="AB277" i="15"/>
  <c r="Z277" i="15"/>
  <c r="X277" i="15"/>
  <c r="V277" i="15"/>
  <c r="V276" i="15" s="1"/>
  <c r="V275" i="15" s="1"/>
  <c r="V281" i="15" s="1"/>
  <c r="T277" i="15"/>
  <c r="R277" i="15"/>
  <c r="R276" i="15" s="1"/>
  <c r="R275" i="15" s="1"/>
  <c r="R281" i="15" s="1"/>
  <c r="P277" i="15"/>
  <c r="N277" i="15"/>
  <c r="N276" i="15" s="1"/>
  <c r="N275" i="15" s="1"/>
  <c r="N281" i="15" s="1"/>
  <c r="L277" i="15"/>
  <c r="J277" i="15"/>
  <c r="H277" i="15"/>
  <c r="G277" i="15"/>
  <c r="F277" i="15"/>
  <c r="F276" i="15" s="1"/>
  <c r="F275" i="15" s="1"/>
  <c r="F281" i="15" s="1"/>
  <c r="E277" i="15"/>
  <c r="D277" i="15"/>
  <c r="C277" i="15"/>
  <c r="I271" i="15"/>
  <c r="K271" i="15" s="1"/>
  <c r="E271" i="15"/>
  <c r="G271" i="15" s="1"/>
  <c r="G270" i="15" s="1"/>
  <c r="G269" i="15" s="1"/>
  <c r="AB270" i="15"/>
  <c r="AB269" i="15" s="1"/>
  <c r="Z270" i="15"/>
  <c r="Z269" i="15" s="1"/>
  <c r="X270" i="15"/>
  <c r="V270" i="15"/>
  <c r="V269" i="15" s="1"/>
  <c r="T270" i="15"/>
  <c r="T269" i="15" s="1"/>
  <c r="R270" i="15"/>
  <c r="R269" i="15" s="1"/>
  <c r="P270" i="15"/>
  <c r="N270" i="15"/>
  <c r="N269" i="15" s="1"/>
  <c r="L270" i="15"/>
  <c r="L269" i="15" s="1"/>
  <c r="J270" i="15"/>
  <c r="H270" i="15"/>
  <c r="H269" i="15" s="1"/>
  <c r="F270" i="15"/>
  <c r="F269" i="15" s="1"/>
  <c r="E270" i="15"/>
  <c r="D270" i="15"/>
  <c r="D269" i="15" s="1"/>
  <c r="C270" i="15"/>
  <c r="C269" i="15" s="1"/>
  <c r="X269" i="15"/>
  <c r="P269" i="15"/>
  <c r="J269" i="15"/>
  <c r="E269" i="15"/>
  <c r="E268" i="15"/>
  <c r="AB267" i="15"/>
  <c r="AB264" i="15" s="1"/>
  <c r="AB263" i="15" s="1"/>
  <c r="AB272" i="15" s="1"/>
  <c r="Z267" i="15"/>
  <c r="X267" i="15"/>
  <c r="V267" i="15"/>
  <c r="T267" i="15"/>
  <c r="R267" i="15"/>
  <c r="P267" i="15"/>
  <c r="N267" i="15"/>
  <c r="L267" i="15"/>
  <c r="J267" i="15"/>
  <c r="H267" i="15"/>
  <c r="F267" i="15"/>
  <c r="D267" i="15"/>
  <c r="C267" i="15"/>
  <c r="T266" i="15"/>
  <c r="T265" i="15" s="1"/>
  <c r="G266" i="15"/>
  <c r="I266" i="15" s="1"/>
  <c r="E266" i="15"/>
  <c r="AB265" i="15"/>
  <c r="Z265" i="15"/>
  <c r="X265" i="15"/>
  <c r="V265" i="15"/>
  <c r="V264" i="15" s="1"/>
  <c r="V263" i="15" s="1"/>
  <c r="V272" i="15" s="1"/>
  <c r="R265" i="15"/>
  <c r="P265" i="15"/>
  <c r="P264" i="15" s="1"/>
  <c r="P263" i="15" s="1"/>
  <c r="P272" i="15" s="1"/>
  <c r="N265" i="15"/>
  <c r="N264" i="15" s="1"/>
  <c r="L265" i="15"/>
  <c r="L264" i="15" s="1"/>
  <c r="L263" i="15" s="1"/>
  <c r="L272" i="15" s="1"/>
  <c r="J265" i="15"/>
  <c r="J264" i="15" s="1"/>
  <c r="H265" i="15"/>
  <c r="F265" i="15"/>
  <c r="F264" i="15" s="1"/>
  <c r="F263" i="15" s="1"/>
  <c r="F272" i="15" s="1"/>
  <c r="E265" i="15"/>
  <c r="D265" i="15"/>
  <c r="D264" i="15" s="1"/>
  <c r="C265" i="15"/>
  <c r="E259" i="15"/>
  <c r="G259" i="15" s="1"/>
  <c r="I259" i="15" s="1"/>
  <c r="K259" i="15" s="1"/>
  <c r="M259" i="15" s="1"/>
  <c r="O259" i="15" s="1"/>
  <c r="Q259" i="15" s="1"/>
  <c r="S259" i="15" s="1"/>
  <c r="U259" i="15" s="1"/>
  <c r="W259" i="15" s="1"/>
  <c r="Y259" i="15" s="1"/>
  <c r="AA259" i="15" s="1"/>
  <c r="AC259" i="15" s="1"/>
  <c r="E258" i="15"/>
  <c r="E257" i="15" s="1"/>
  <c r="E256" i="15" s="1"/>
  <c r="AB257" i="15"/>
  <c r="AB256" i="15" s="1"/>
  <c r="Z257" i="15"/>
  <c r="Z256" i="15" s="1"/>
  <c r="X257" i="15"/>
  <c r="X256" i="15" s="1"/>
  <c r="V257" i="15"/>
  <c r="T257" i="15"/>
  <c r="T256" i="15" s="1"/>
  <c r="R257" i="15"/>
  <c r="R256" i="15" s="1"/>
  <c r="P257" i="15"/>
  <c r="P256" i="15" s="1"/>
  <c r="N257" i="15"/>
  <c r="N256" i="15" s="1"/>
  <c r="L257" i="15"/>
  <c r="L256" i="15" s="1"/>
  <c r="J257" i="15"/>
  <c r="J256" i="15" s="1"/>
  <c r="H257" i="15"/>
  <c r="F257" i="15"/>
  <c r="F256" i="15" s="1"/>
  <c r="D257" i="15"/>
  <c r="D256" i="15" s="1"/>
  <c r="C257" i="15"/>
  <c r="C256" i="15" s="1"/>
  <c r="V256" i="15"/>
  <c r="H256" i="15"/>
  <c r="E255" i="15"/>
  <c r="E254" i="15" s="1"/>
  <c r="E253" i="15" s="1"/>
  <c r="AB254" i="15"/>
  <c r="AB253" i="15" s="1"/>
  <c r="AB252" i="15" s="1"/>
  <c r="AB260" i="15" s="1"/>
  <c r="Z254" i="15"/>
  <c r="Z253" i="15" s="1"/>
  <c r="X254" i="15"/>
  <c r="X253" i="15" s="1"/>
  <c r="V254" i="15"/>
  <c r="V253" i="15" s="1"/>
  <c r="T254" i="15"/>
  <c r="T253" i="15" s="1"/>
  <c r="R254" i="15"/>
  <c r="R253" i="15" s="1"/>
  <c r="R252" i="15" s="1"/>
  <c r="R260" i="15" s="1"/>
  <c r="P254" i="15"/>
  <c r="P253" i="15" s="1"/>
  <c r="N254" i="15"/>
  <c r="L254" i="15"/>
  <c r="L253" i="15" s="1"/>
  <c r="J254" i="15"/>
  <c r="H254" i="15"/>
  <c r="H253" i="15" s="1"/>
  <c r="F254" i="15"/>
  <c r="F253" i="15" s="1"/>
  <c r="D254" i="15"/>
  <c r="D253" i="15" s="1"/>
  <c r="C254" i="15"/>
  <c r="C253" i="15" s="1"/>
  <c r="C252" i="15" s="1"/>
  <c r="C260" i="15" s="1"/>
  <c r="N253" i="15"/>
  <c r="N252" i="15" s="1"/>
  <c r="N260" i="15" s="1"/>
  <c r="J253" i="15"/>
  <c r="G248" i="15"/>
  <c r="G247" i="15" s="1"/>
  <c r="E248" i="15"/>
  <c r="AB247" i="15"/>
  <c r="Z247" i="15"/>
  <c r="X247" i="15"/>
  <c r="V247" i="15"/>
  <c r="V244" i="15" s="1"/>
  <c r="T247" i="15"/>
  <c r="R247" i="15"/>
  <c r="P247" i="15"/>
  <c r="N247" i="15"/>
  <c r="L247" i="15"/>
  <c r="J247" i="15"/>
  <c r="H247" i="15"/>
  <c r="F247" i="15"/>
  <c r="E247" i="15"/>
  <c r="D247" i="15"/>
  <c r="C247" i="15"/>
  <c r="E246" i="15"/>
  <c r="AB245" i="15"/>
  <c r="X245" i="15"/>
  <c r="V245" i="15"/>
  <c r="T245" i="15"/>
  <c r="T244" i="15" s="1"/>
  <c r="R245" i="15"/>
  <c r="P245" i="15"/>
  <c r="P244" i="15" s="1"/>
  <c r="N245" i="15"/>
  <c r="L245" i="15"/>
  <c r="J245" i="15"/>
  <c r="H245" i="15"/>
  <c r="F245" i="15"/>
  <c r="D245" i="15"/>
  <c r="C245" i="15"/>
  <c r="C244" i="15" s="1"/>
  <c r="D244" i="15"/>
  <c r="E240" i="15"/>
  <c r="G240" i="15" s="1"/>
  <c r="I240" i="15" s="1"/>
  <c r="K240" i="15" s="1"/>
  <c r="M240" i="15" s="1"/>
  <c r="O240" i="15" s="1"/>
  <c r="Q240" i="15" s="1"/>
  <c r="S240" i="15" s="1"/>
  <c r="U240" i="15" s="1"/>
  <c r="W240" i="15" s="1"/>
  <c r="Y240" i="15" s="1"/>
  <c r="E239" i="15"/>
  <c r="E238" i="15"/>
  <c r="G238" i="15" s="1"/>
  <c r="I238" i="15" s="1"/>
  <c r="K238" i="15" s="1"/>
  <c r="AB237" i="15"/>
  <c r="X237" i="15"/>
  <c r="V237" i="15"/>
  <c r="T237" i="15"/>
  <c r="R237" i="15"/>
  <c r="P237" i="15"/>
  <c r="N237" i="15"/>
  <c r="L237" i="15"/>
  <c r="J237" i="15"/>
  <c r="H237" i="15"/>
  <c r="F237" i="15"/>
  <c r="D237" i="15"/>
  <c r="C237" i="15"/>
  <c r="E236" i="15"/>
  <c r="AB235" i="15"/>
  <c r="Z235" i="15"/>
  <c r="X235" i="15"/>
  <c r="V235" i="15"/>
  <c r="T235" i="15"/>
  <c r="R235" i="15"/>
  <c r="P235" i="15"/>
  <c r="N235" i="15"/>
  <c r="L235" i="15"/>
  <c r="J235" i="15"/>
  <c r="H235" i="15"/>
  <c r="F235" i="15"/>
  <c r="D235" i="15"/>
  <c r="C235" i="15"/>
  <c r="E234" i="15"/>
  <c r="G234" i="15" s="1"/>
  <c r="AB233" i="15"/>
  <c r="X233" i="15"/>
  <c r="V233" i="15"/>
  <c r="T233" i="15"/>
  <c r="R233" i="15"/>
  <c r="P233" i="15"/>
  <c r="N233" i="15"/>
  <c r="L233" i="15"/>
  <c r="J233" i="15"/>
  <c r="H233" i="15"/>
  <c r="F233" i="15"/>
  <c r="D233" i="15"/>
  <c r="C233" i="15"/>
  <c r="E232" i="15"/>
  <c r="G232" i="15" s="1"/>
  <c r="I232" i="15" s="1"/>
  <c r="I231" i="15" s="1"/>
  <c r="AB231" i="15"/>
  <c r="X231" i="15"/>
  <c r="V231" i="15"/>
  <c r="T231" i="15"/>
  <c r="R231" i="15"/>
  <c r="P231" i="15"/>
  <c r="N231" i="15"/>
  <c r="L231" i="15"/>
  <c r="J231" i="15"/>
  <c r="H231" i="15"/>
  <c r="F231" i="15"/>
  <c r="D231" i="15"/>
  <c r="C231" i="15"/>
  <c r="F230" i="15"/>
  <c r="G229" i="15"/>
  <c r="I229" i="15" s="1"/>
  <c r="K229" i="15" s="1"/>
  <c r="M229" i="15" s="1"/>
  <c r="E229" i="15"/>
  <c r="E228" i="15"/>
  <c r="AB227" i="15"/>
  <c r="X227" i="15"/>
  <c r="V227" i="15"/>
  <c r="T227" i="15"/>
  <c r="R227" i="15"/>
  <c r="P227" i="15"/>
  <c r="N227" i="15"/>
  <c r="L227" i="15"/>
  <c r="J227" i="15"/>
  <c r="H227" i="15"/>
  <c r="F227" i="15"/>
  <c r="D227" i="15"/>
  <c r="C227" i="15"/>
  <c r="G226" i="15"/>
  <c r="G225" i="15" s="1"/>
  <c r="E226" i="15"/>
  <c r="E225" i="15" s="1"/>
  <c r="AB225" i="15"/>
  <c r="Z225" i="15"/>
  <c r="X225" i="15"/>
  <c r="V225" i="15"/>
  <c r="T225" i="15"/>
  <c r="R225" i="15"/>
  <c r="P225" i="15"/>
  <c r="N225" i="15"/>
  <c r="L225" i="15"/>
  <c r="J225" i="15"/>
  <c r="H225" i="15"/>
  <c r="F225" i="15"/>
  <c r="D225" i="15"/>
  <c r="C225" i="15"/>
  <c r="E224" i="15"/>
  <c r="E223" i="15"/>
  <c r="G223" i="15" s="1"/>
  <c r="I223" i="15" s="1"/>
  <c r="AB222" i="15"/>
  <c r="Z222" i="15"/>
  <c r="X222" i="15"/>
  <c r="V222" i="15"/>
  <c r="T222" i="15"/>
  <c r="R222" i="15"/>
  <c r="P222" i="15"/>
  <c r="N222" i="15"/>
  <c r="L222" i="15"/>
  <c r="J222" i="15"/>
  <c r="H222" i="15"/>
  <c r="F222" i="15"/>
  <c r="D222" i="15"/>
  <c r="C222" i="15"/>
  <c r="K221" i="15"/>
  <c r="E221" i="15"/>
  <c r="G221" i="15" s="1"/>
  <c r="I221" i="15" s="1"/>
  <c r="I220" i="15" s="1"/>
  <c r="AB220" i="15"/>
  <c r="Z220" i="15"/>
  <c r="X220" i="15"/>
  <c r="V220" i="15"/>
  <c r="T220" i="15"/>
  <c r="R220" i="15"/>
  <c r="P220" i="15"/>
  <c r="N220" i="15"/>
  <c r="L220" i="15"/>
  <c r="J220" i="15"/>
  <c r="H220" i="15"/>
  <c r="G220" i="15"/>
  <c r="F220" i="15"/>
  <c r="E220" i="15"/>
  <c r="D220" i="15"/>
  <c r="C220" i="15"/>
  <c r="K214" i="15"/>
  <c r="K213" i="15" s="1"/>
  <c r="K212" i="15" s="1"/>
  <c r="K211" i="15" s="1"/>
  <c r="K215" i="15" s="1"/>
  <c r="E214" i="15"/>
  <c r="G214" i="15" s="1"/>
  <c r="I214" i="15" s="1"/>
  <c r="I213" i="15" s="1"/>
  <c r="I212" i="15" s="1"/>
  <c r="I211" i="15" s="1"/>
  <c r="I215" i="15" s="1"/>
  <c r="AB213" i="15"/>
  <c r="AB212" i="15" s="1"/>
  <c r="AB211" i="15" s="1"/>
  <c r="AB215" i="15" s="1"/>
  <c r="Z213" i="15"/>
  <c r="Z212" i="15" s="1"/>
  <c r="Z211" i="15" s="1"/>
  <c r="Z215" i="15" s="1"/>
  <c r="X213" i="15"/>
  <c r="V213" i="15"/>
  <c r="T213" i="15"/>
  <c r="T212" i="15" s="1"/>
  <c r="T211" i="15" s="1"/>
  <c r="T215" i="15" s="1"/>
  <c r="R213" i="15"/>
  <c r="R212" i="15" s="1"/>
  <c r="R211" i="15" s="1"/>
  <c r="R215" i="15" s="1"/>
  <c r="P213" i="15"/>
  <c r="P212" i="15" s="1"/>
  <c r="P211" i="15" s="1"/>
  <c r="P215" i="15" s="1"/>
  <c r="N213" i="15"/>
  <c r="N212" i="15" s="1"/>
  <c r="N211" i="15" s="1"/>
  <c r="N215" i="15" s="1"/>
  <c r="L213" i="15"/>
  <c r="J213" i="15"/>
  <c r="H213" i="15"/>
  <c r="H212" i="15" s="1"/>
  <c r="H211" i="15" s="1"/>
  <c r="H215" i="15" s="1"/>
  <c r="F213" i="15"/>
  <c r="F212" i="15" s="1"/>
  <c r="F211" i="15" s="1"/>
  <c r="F215" i="15" s="1"/>
  <c r="E213" i="15"/>
  <c r="E212" i="15" s="1"/>
  <c r="E211" i="15" s="1"/>
  <c r="E215" i="15" s="1"/>
  <c r="D213" i="15"/>
  <c r="C213" i="15"/>
  <c r="X212" i="15"/>
  <c r="X211" i="15" s="1"/>
  <c r="X215" i="15" s="1"/>
  <c r="V212" i="15"/>
  <c r="V211" i="15" s="1"/>
  <c r="V215" i="15" s="1"/>
  <c r="L212" i="15"/>
  <c r="L211" i="15" s="1"/>
  <c r="L215" i="15" s="1"/>
  <c r="J212" i="15"/>
  <c r="J211" i="15" s="1"/>
  <c r="J215" i="15" s="1"/>
  <c r="D212" i="15"/>
  <c r="C212" i="15"/>
  <c r="C211" i="15" s="1"/>
  <c r="C215" i="15" s="1"/>
  <c r="D211" i="15"/>
  <c r="D215" i="15" s="1"/>
  <c r="E207" i="15"/>
  <c r="AB206" i="15"/>
  <c r="AB205" i="15" s="1"/>
  <c r="AB204" i="15" s="1"/>
  <c r="AB208" i="15" s="1"/>
  <c r="Z206" i="15"/>
  <c r="Z205" i="15" s="1"/>
  <c r="Z204" i="15" s="1"/>
  <c r="Z208" i="15" s="1"/>
  <c r="X206" i="15"/>
  <c r="X205" i="15" s="1"/>
  <c r="X204" i="15" s="1"/>
  <c r="X208" i="15" s="1"/>
  <c r="V206" i="15"/>
  <c r="V205" i="15" s="1"/>
  <c r="T206" i="15"/>
  <c r="T205" i="15" s="1"/>
  <c r="T204" i="15" s="1"/>
  <c r="T208" i="15" s="1"/>
  <c r="R206" i="15"/>
  <c r="P206" i="15"/>
  <c r="P205" i="15" s="1"/>
  <c r="P204" i="15" s="1"/>
  <c r="P208" i="15" s="1"/>
  <c r="N206" i="15"/>
  <c r="N205" i="15" s="1"/>
  <c r="N204" i="15" s="1"/>
  <c r="N208" i="15" s="1"/>
  <c r="L206" i="15"/>
  <c r="J206" i="15"/>
  <c r="H206" i="15"/>
  <c r="H205" i="15" s="1"/>
  <c r="H204" i="15" s="1"/>
  <c r="H208" i="15" s="1"/>
  <c r="F206" i="15"/>
  <c r="F205" i="15" s="1"/>
  <c r="F204" i="15" s="1"/>
  <c r="F208" i="15" s="1"/>
  <c r="D206" i="15"/>
  <c r="D205" i="15" s="1"/>
  <c r="D204" i="15" s="1"/>
  <c r="D208" i="15" s="1"/>
  <c r="C206" i="15"/>
  <c r="C205" i="15" s="1"/>
  <c r="C204" i="15" s="1"/>
  <c r="C208" i="15" s="1"/>
  <c r="R205" i="15"/>
  <c r="R204" i="15" s="1"/>
  <c r="R208" i="15" s="1"/>
  <c r="L205" i="15"/>
  <c r="L204" i="15" s="1"/>
  <c r="L208" i="15" s="1"/>
  <c r="J205" i="15"/>
  <c r="J204" i="15" s="1"/>
  <c r="J208" i="15" s="1"/>
  <c r="V204" i="15"/>
  <c r="V208" i="15" s="1"/>
  <c r="E200" i="15"/>
  <c r="G200" i="15" s="1"/>
  <c r="I200" i="15" s="1"/>
  <c r="K200" i="15" s="1"/>
  <c r="M200" i="15" s="1"/>
  <c r="O200" i="15" s="1"/>
  <c r="Q200" i="15" s="1"/>
  <c r="S200" i="15" s="1"/>
  <c r="U200" i="15" s="1"/>
  <c r="W200" i="15" s="1"/>
  <c r="Y200" i="15" s="1"/>
  <c r="AA200" i="15" s="1"/>
  <c r="AC200" i="15" s="1"/>
  <c r="I199" i="15"/>
  <c r="G199" i="15"/>
  <c r="E199" i="15"/>
  <c r="AB198" i="15"/>
  <c r="Z198" i="15"/>
  <c r="X198" i="15"/>
  <c r="V198" i="15"/>
  <c r="T198" i="15"/>
  <c r="R198" i="15"/>
  <c r="P198" i="15"/>
  <c r="N198" i="15"/>
  <c r="L198" i="15"/>
  <c r="J198" i="15"/>
  <c r="H198" i="15"/>
  <c r="F198" i="15"/>
  <c r="E198" i="15"/>
  <c r="D198" i="15"/>
  <c r="C198" i="15"/>
  <c r="E197" i="15"/>
  <c r="E196" i="15" s="1"/>
  <c r="AB196" i="15"/>
  <c r="Z196" i="15"/>
  <c r="X196" i="15"/>
  <c r="V196" i="15"/>
  <c r="T196" i="15"/>
  <c r="R196" i="15"/>
  <c r="P196" i="15"/>
  <c r="N196" i="15"/>
  <c r="L196" i="15"/>
  <c r="J196" i="15"/>
  <c r="H196" i="15"/>
  <c r="F196" i="15"/>
  <c r="D196" i="15"/>
  <c r="C196" i="15"/>
  <c r="G195" i="15"/>
  <c r="E195" i="15"/>
  <c r="E194" i="15" s="1"/>
  <c r="AB194" i="15"/>
  <c r="Z194" i="15"/>
  <c r="X194" i="15"/>
  <c r="V194" i="15"/>
  <c r="T194" i="15"/>
  <c r="R194" i="15"/>
  <c r="P194" i="15"/>
  <c r="N194" i="15"/>
  <c r="L194" i="15"/>
  <c r="J194" i="15"/>
  <c r="H194" i="15"/>
  <c r="F194" i="15"/>
  <c r="D194" i="15"/>
  <c r="C194" i="15"/>
  <c r="C191" i="15" s="1"/>
  <c r="C190" i="15" s="1"/>
  <c r="C201" i="15" s="1"/>
  <c r="G193" i="15"/>
  <c r="I193" i="15" s="1"/>
  <c r="E193" i="15"/>
  <c r="E192" i="15" s="1"/>
  <c r="AB192" i="15"/>
  <c r="Z192" i="15"/>
  <c r="X192" i="15"/>
  <c r="X191" i="15" s="1"/>
  <c r="X190" i="15" s="1"/>
  <c r="X201" i="15" s="1"/>
  <c r="V192" i="15"/>
  <c r="V191" i="15" s="1"/>
  <c r="V190" i="15" s="1"/>
  <c r="V201" i="15" s="1"/>
  <c r="T192" i="15"/>
  <c r="R192" i="15"/>
  <c r="P192" i="15"/>
  <c r="N192" i="15"/>
  <c r="L192" i="15"/>
  <c r="J192" i="15"/>
  <c r="H192" i="15"/>
  <c r="H191" i="15" s="1"/>
  <c r="H190" i="15" s="1"/>
  <c r="H201" i="15" s="1"/>
  <c r="G192" i="15"/>
  <c r="F192" i="15"/>
  <c r="D192" i="15"/>
  <c r="C192" i="15"/>
  <c r="E186" i="15"/>
  <c r="AB185" i="15"/>
  <c r="Z185" i="15"/>
  <c r="X185" i="15"/>
  <c r="V185" i="15"/>
  <c r="T185" i="15"/>
  <c r="R185" i="15"/>
  <c r="P185" i="15"/>
  <c r="N185" i="15"/>
  <c r="L185" i="15"/>
  <c r="J185" i="15"/>
  <c r="H185" i="15"/>
  <c r="F185" i="15"/>
  <c r="D185" i="15"/>
  <c r="C185" i="15"/>
  <c r="AB184" i="15"/>
  <c r="Z184" i="15"/>
  <c r="Z183" i="15" s="1"/>
  <c r="Z187" i="15" s="1"/>
  <c r="X184" i="15"/>
  <c r="X183" i="15" s="1"/>
  <c r="X187" i="15" s="1"/>
  <c r="V184" i="15"/>
  <c r="V183" i="15" s="1"/>
  <c r="V187" i="15" s="1"/>
  <c r="T184" i="15"/>
  <c r="R184" i="15"/>
  <c r="P184" i="15"/>
  <c r="N184" i="15"/>
  <c r="N183" i="15" s="1"/>
  <c r="N187" i="15" s="1"/>
  <c r="L184" i="15"/>
  <c r="L183" i="15" s="1"/>
  <c r="L187" i="15" s="1"/>
  <c r="J184" i="15"/>
  <c r="H184" i="15"/>
  <c r="H183" i="15" s="1"/>
  <c r="H187" i="15" s="1"/>
  <c r="F184" i="15"/>
  <c r="F183" i="15" s="1"/>
  <c r="F187" i="15" s="1"/>
  <c r="D184" i="15"/>
  <c r="D183" i="15" s="1"/>
  <c r="D187" i="15" s="1"/>
  <c r="C184" i="15"/>
  <c r="AB183" i="15"/>
  <c r="AB187" i="15" s="1"/>
  <c r="T183" i="15"/>
  <c r="T187" i="15" s="1"/>
  <c r="R183" i="15"/>
  <c r="R187" i="15" s="1"/>
  <c r="P183" i="15"/>
  <c r="P187" i="15" s="1"/>
  <c r="J183" i="15"/>
  <c r="J187" i="15" s="1"/>
  <c r="C183" i="15"/>
  <c r="C187" i="15" s="1"/>
  <c r="E179" i="15"/>
  <c r="E178" i="15" s="1"/>
  <c r="AB178" i="15"/>
  <c r="Z178" i="15"/>
  <c r="X178" i="15"/>
  <c r="V178" i="15"/>
  <c r="T178" i="15"/>
  <c r="R178" i="15"/>
  <c r="P178" i="15"/>
  <c r="N178" i="15"/>
  <c r="L178" i="15"/>
  <c r="J178" i="15"/>
  <c r="H178" i="15"/>
  <c r="F178" i="15"/>
  <c r="D178" i="15"/>
  <c r="C178" i="15"/>
  <c r="G177" i="15"/>
  <c r="G176" i="15" s="1"/>
  <c r="E177" i="15"/>
  <c r="AB176" i="15"/>
  <c r="Z176" i="15"/>
  <c r="X176" i="15"/>
  <c r="V176" i="15"/>
  <c r="T176" i="15"/>
  <c r="R176" i="15"/>
  <c r="P176" i="15"/>
  <c r="N176" i="15"/>
  <c r="L176" i="15"/>
  <c r="J176" i="15"/>
  <c r="H176" i="15"/>
  <c r="F176" i="15"/>
  <c r="E176" i="15"/>
  <c r="D176" i="15"/>
  <c r="C176" i="15"/>
  <c r="M175" i="15"/>
  <c r="O175" i="15" s="1"/>
  <c r="Q175" i="15" s="1"/>
  <c r="S175" i="15" s="1"/>
  <c r="U175" i="15" s="1"/>
  <c r="W175" i="15" s="1"/>
  <c r="Y175" i="15" s="1"/>
  <c r="AA175" i="15" s="1"/>
  <c r="AC175" i="15" s="1"/>
  <c r="E175" i="15"/>
  <c r="G175" i="15" s="1"/>
  <c r="I175" i="15" s="1"/>
  <c r="K175" i="15" s="1"/>
  <c r="E174" i="15"/>
  <c r="G174" i="15" s="1"/>
  <c r="I174" i="15" s="1"/>
  <c r="K174" i="15" s="1"/>
  <c r="M174" i="15" s="1"/>
  <c r="O174" i="15" s="1"/>
  <c r="Q174" i="15" s="1"/>
  <c r="S174" i="15" s="1"/>
  <c r="U174" i="15" s="1"/>
  <c r="W174" i="15" s="1"/>
  <c r="Y174" i="15" s="1"/>
  <c r="AA174" i="15" s="1"/>
  <c r="AC174" i="15" s="1"/>
  <c r="E173" i="15"/>
  <c r="G173" i="15" s="1"/>
  <c r="I173" i="15" s="1"/>
  <c r="K173" i="15" s="1"/>
  <c r="M173" i="15" s="1"/>
  <c r="O173" i="15" s="1"/>
  <c r="Q173" i="15" s="1"/>
  <c r="S173" i="15" s="1"/>
  <c r="U173" i="15" s="1"/>
  <c r="W173" i="15" s="1"/>
  <c r="Y173" i="15" s="1"/>
  <c r="AA173" i="15" s="1"/>
  <c r="AC173" i="15" s="1"/>
  <c r="E172" i="15"/>
  <c r="G172" i="15" s="1"/>
  <c r="AB171" i="15"/>
  <c r="Z171" i="15"/>
  <c r="X171" i="15"/>
  <c r="V171" i="15"/>
  <c r="T171" i="15"/>
  <c r="R171" i="15"/>
  <c r="P171" i="15"/>
  <c r="N171" i="15"/>
  <c r="L171" i="15"/>
  <c r="J171" i="15"/>
  <c r="H171" i="15"/>
  <c r="F171" i="15"/>
  <c r="E171" i="15"/>
  <c r="D171" i="15"/>
  <c r="C171" i="15"/>
  <c r="E164" i="15"/>
  <c r="G164" i="15" s="1"/>
  <c r="I164" i="15" s="1"/>
  <c r="K164" i="15" s="1"/>
  <c r="M164" i="15" s="1"/>
  <c r="O164" i="15" s="1"/>
  <c r="Q164" i="15" s="1"/>
  <c r="S164" i="15" s="1"/>
  <c r="U164" i="15" s="1"/>
  <c r="W164" i="15" s="1"/>
  <c r="Y164" i="15" s="1"/>
  <c r="AA164" i="15" s="1"/>
  <c r="AC164" i="15" s="1"/>
  <c r="E163" i="15"/>
  <c r="AB162" i="15"/>
  <c r="Z162" i="15"/>
  <c r="X162" i="15"/>
  <c r="V162" i="15"/>
  <c r="V155" i="15" s="1"/>
  <c r="T162" i="15"/>
  <c r="R162" i="15"/>
  <c r="P162" i="15"/>
  <c r="N162" i="15"/>
  <c r="L162" i="15"/>
  <c r="J162" i="15"/>
  <c r="H162" i="15"/>
  <c r="F162" i="15"/>
  <c r="D162" i="15"/>
  <c r="C162" i="15"/>
  <c r="E161" i="15"/>
  <c r="AB160" i="15"/>
  <c r="Z160" i="15"/>
  <c r="X160" i="15"/>
  <c r="V160" i="15"/>
  <c r="T160" i="15"/>
  <c r="R160" i="15"/>
  <c r="R155" i="15" s="1"/>
  <c r="P160" i="15"/>
  <c r="N160" i="15"/>
  <c r="L160" i="15"/>
  <c r="J160" i="15"/>
  <c r="H160" i="15"/>
  <c r="F160" i="15"/>
  <c r="D160" i="15"/>
  <c r="C160" i="15"/>
  <c r="C155" i="15" s="1"/>
  <c r="E159" i="15"/>
  <c r="G159" i="15" s="1"/>
  <c r="I159" i="15" s="1"/>
  <c r="AB158" i="15"/>
  <c r="Z158" i="15"/>
  <c r="X158" i="15"/>
  <c r="V158" i="15"/>
  <c r="T158" i="15"/>
  <c r="R158" i="15"/>
  <c r="P158" i="15"/>
  <c r="N158" i="15"/>
  <c r="L158" i="15"/>
  <c r="J158" i="15"/>
  <c r="H158" i="15"/>
  <c r="F158" i="15"/>
  <c r="F155" i="15" s="1"/>
  <c r="D158" i="15"/>
  <c r="C158" i="15"/>
  <c r="E157" i="15"/>
  <c r="G157" i="15" s="1"/>
  <c r="I157" i="15" s="1"/>
  <c r="AB156" i="15"/>
  <c r="Z156" i="15"/>
  <c r="X156" i="15"/>
  <c r="V156" i="15"/>
  <c r="T156" i="15"/>
  <c r="R156" i="15"/>
  <c r="P156" i="15"/>
  <c r="N156" i="15"/>
  <c r="L156" i="15"/>
  <c r="J156" i="15"/>
  <c r="H156" i="15"/>
  <c r="F156" i="15"/>
  <c r="D156" i="15"/>
  <c r="C156" i="15"/>
  <c r="E154" i="15"/>
  <c r="G154" i="15" s="1"/>
  <c r="E153" i="15"/>
  <c r="G153" i="15" s="1"/>
  <c r="I153" i="15" s="1"/>
  <c r="K153" i="15" s="1"/>
  <c r="AB152" i="15"/>
  <c r="Z152" i="15"/>
  <c r="X152" i="15"/>
  <c r="V152" i="15"/>
  <c r="T152" i="15"/>
  <c r="R152" i="15"/>
  <c r="P152" i="15"/>
  <c r="N152" i="15"/>
  <c r="L152" i="15"/>
  <c r="J152" i="15"/>
  <c r="H152" i="15"/>
  <c r="F152" i="15"/>
  <c r="D152" i="15"/>
  <c r="C152" i="15"/>
  <c r="G151" i="15"/>
  <c r="G150" i="15" s="1"/>
  <c r="E151" i="15"/>
  <c r="AB150" i="15"/>
  <c r="Z150" i="15"/>
  <c r="X150" i="15"/>
  <c r="V150" i="15"/>
  <c r="T150" i="15"/>
  <c r="R150" i="15"/>
  <c r="R146" i="15" s="1"/>
  <c r="P150" i="15"/>
  <c r="N150" i="15"/>
  <c r="L150" i="15"/>
  <c r="J150" i="15"/>
  <c r="H150" i="15"/>
  <c r="F150" i="15"/>
  <c r="E150" i="15"/>
  <c r="D150" i="15"/>
  <c r="C150" i="15"/>
  <c r="E149" i="15"/>
  <c r="G149" i="15" s="1"/>
  <c r="I149" i="15" s="1"/>
  <c r="G148" i="15"/>
  <c r="E148" i="15"/>
  <c r="AB147" i="15"/>
  <c r="Z147" i="15"/>
  <c r="X147" i="15"/>
  <c r="V147" i="15"/>
  <c r="T147" i="15"/>
  <c r="R147" i="15"/>
  <c r="P147" i="15"/>
  <c r="N147" i="15"/>
  <c r="L147" i="15"/>
  <c r="J147" i="15"/>
  <c r="H147" i="15"/>
  <c r="F147" i="15"/>
  <c r="D147" i="15"/>
  <c r="C147" i="15"/>
  <c r="Z146" i="15"/>
  <c r="J146" i="15"/>
  <c r="E141" i="15"/>
  <c r="G141" i="15" s="1"/>
  <c r="AB140" i="15"/>
  <c r="Z140" i="15"/>
  <c r="X140" i="15"/>
  <c r="V140" i="15"/>
  <c r="T140" i="15"/>
  <c r="R140" i="15"/>
  <c r="P140" i="15"/>
  <c r="N140" i="15"/>
  <c r="L140" i="15"/>
  <c r="J140" i="15"/>
  <c r="H140" i="15"/>
  <c r="F140" i="15"/>
  <c r="D140" i="15"/>
  <c r="C140" i="15"/>
  <c r="E139" i="15"/>
  <c r="G139" i="15" s="1"/>
  <c r="AB138" i="15"/>
  <c r="X138" i="15"/>
  <c r="V138" i="15"/>
  <c r="T138" i="15"/>
  <c r="R138" i="15"/>
  <c r="R137" i="15" s="1"/>
  <c r="R136" i="15" s="1"/>
  <c r="R142" i="15" s="1"/>
  <c r="P138" i="15"/>
  <c r="N138" i="15"/>
  <c r="L138" i="15"/>
  <c r="L137" i="15" s="1"/>
  <c r="L136" i="15" s="1"/>
  <c r="L142" i="15" s="1"/>
  <c r="J138" i="15"/>
  <c r="H138" i="15"/>
  <c r="F138" i="15"/>
  <c r="D138" i="15"/>
  <c r="C138" i="15"/>
  <c r="C137" i="15" s="1"/>
  <c r="C136" i="15" s="1"/>
  <c r="C142" i="15" s="1"/>
  <c r="T137" i="15"/>
  <c r="T136" i="15" s="1"/>
  <c r="T142" i="15" s="1"/>
  <c r="D137" i="15"/>
  <c r="D136" i="15" s="1"/>
  <c r="D142" i="15" s="1"/>
  <c r="T132" i="15"/>
  <c r="E132" i="15"/>
  <c r="G132" i="15" s="1"/>
  <c r="I132" i="15" s="1"/>
  <c r="K132" i="15" s="1"/>
  <c r="M132" i="15" s="1"/>
  <c r="O132" i="15" s="1"/>
  <c r="Q132" i="15" s="1"/>
  <c r="S132" i="15" s="1"/>
  <c r="U132" i="15" s="1"/>
  <c r="W132" i="15" s="1"/>
  <c r="Y132" i="15" s="1"/>
  <c r="E131" i="15"/>
  <c r="G131" i="15" s="1"/>
  <c r="I131" i="15" s="1"/>
  <c r="K131" i="15" s="1"/>
  <c r="M131" i="15" s="1"/>
  <c r="O131" i="15" s="1"/>
  <c r="Q131" i="15" s="1"/>
  <c r="S131" i="15" s="1"/>
  <c r="U131" i="15" s="1"/>
  <c r="W131" i="15" s="1"/>
  <c r="Y131" i="15" s="1"/>
  <c r="AA131" i="15" s="1"/>
  <c r="AC131" i="15" s="1"/>
  <c r="E130" i="15"/>
  <c r="AB129" i="15"/>
  <c r="X129" i="15"/>
  <c r="V129" i="15"/>
  <c r="T129" i="15"/>
  <c r="R129" i="15"/>
  <c r="R126" i="15" s="1"/>
  <c r="P129" i="15"/>
  <c r="N129" i="15"/>
  <c r="L129" i="15"/>
  <c r="J129" i="15"/>
  <c r="H129" i="15"/>
  <c r="F129" i="15"/>
  <c r="D129" i="15"/>
  <c r="C129" i="15"/>
  <c r="E128" i="15"/>
  <c r="G128" i="15" s="1"/>
  <c r="I128" i="15" s="1"/>
  <c r="AB127" i="15"/>
  <c r="Z127" i="15"/>
  <c r="X127" i="15"/>
  <c r="X126" i="15" s="1"/>
  <c r="V127" i="15"/>
  <c r="V126" i="15" s="1"/>
  <c r="T127" i="15"/>
  <c r="R127" i="15"/>
  <c r="P127" i="15"/>
  <c r="N127" i="15"/>
  <c r="L127" i="15"/>
  <c r="J127" i="15"/>
  <c r="H127" i="15"/>
  <c r="H126" i="15" s="1"/>
  <c r="F127" i="15"/>
  <c r="E127" i="15"/>
  <c r="D127" i="15"/>
  <c r="C127" i="15"/>
  <c r="D126" i="15"/>
  <c r="E125" i="15"/>
  <c r="E124" i="15"/>
  <c r="G124" i="15" s="1"/>
  <c r="I124" i="15" s="1"/>
  <c r="AB123" i="15"/>
  <c r="Z123" i="15"/>
  <c r="X123" i="15"/>
  <c r="V123" i="15"/>
  <c r="T123" i="15"/>
  <c r="R123" i="15"/>
  <c r="P123" i="15"/>
  <c r="N123" i="15"/>
  <c r="L123" i="15"/>
  <c r="J123" i="15"/>
  <c r="H123" i="15"/>
  <c r="F123" i="15"/>
  <c r="D123" i="15"/>
  <c r="C123" i="15"/>
  <c r="G122" i="15"/>
  <c r="I122" i="15" s="1"/>
  <c r="K122" i="15" s="1"/>
  <c r="M122" i="15" s="1"/>
  <c r="O122" i="15" s="1"/>
  <c r="Q122" i="15" s="1"/>
  <c r="S122" i="15" s="1"/>
  <c r="U122" i="15" s="1"/>
  <c r="W122" i="15" s="1"/>
  <c r="Y122" i="15" s="1"/>
  <c r="AA122" i="15" s="1"/>
  <c r="AC122" i="15" s="1"/>
  <c r="E122" i="15"/>
  <c r="G121" i="15"/>
  <c r="I121" i="15" s="1"/>
  <c r="E121" i="15"/>
  <c r="AB120" i="15"/>
  <c r="Z120" i="15"/>
  <c r="X120" i="15"/>
  <c r="V120" i="15"/>
  <c r="T120" i="15"/>
  <c r="R120" i="15"/>
  <c r="P120" i="15"/>
  <c r="N120" i="15"/>
  <c r="L120" i="15"/>
  <c r="J120" i="15"/>
  <c r="H120" i="15"/>
  <c r="F120" i="15"/>
  <c r="D120" i="15"/>
  <c r="C120" i="15"/>
  <c r="E119" i="15"/>
  <c r="E118" i="15" s="1"/>
  <c r="AB118" i="15"/>
  <c r="Z118" i="15"/>
  <c r="X118" i="15"/>
  <c r="X117" i="15" s="1"/>
  <c r="X116" i="15" s="1"/>
  <c r="X133" i="15" s="1"/>
  <c r="V118" i="15"/>
  <c r="T118" i="15"/>
  <c r="R118" i="15"/>
  <c r="P118" i="15"/>
  <c r="P117" i="15" s="1"/>
  <c r="N118" i="15"/>
  <c r="L118" i="15"/>
  <c r="J118" i="15"/>
  <c r="H118" i="15"/>
  <c r="F118" i="15"/>
  <c r="D118" i="15"/>
  <c r="C118" i="15"/>
  <c r="N117" i="15"/>
  <c r="E112" i="15"/>
  <c r="G112" i="15" s="1"/>
  <c r="AB111" i="15"/>
  <c r="Z111" i="15"/>
  <c r="X111" i="15"/>
  <c r="V111" i="15"/>
  <c r="T111" i="15"/>
  <c r="R111" i="15"/>
  <c r="P111" i="15"/>
  <c r="N111" i="15"/>
  <c r="L111" i="15"/>
  <c r="J111" i="15"/>
  <c r="H111" i="15"/>
  <c r="F111" i="15"/>
  <c r="E111" i="15"/>
  <c r="D111" i="15"/>
  <c r="C111" i="15"/>
  <c r="G110" i="15"/>
  <c r="I110" i="15" s="1"/>
  <c r="I109" i="15" s="1"/>
  <c r="E110" i="15"/>
  <c r="AB109" i="15"/>
  <c r="AB108" i="15" s="1"/>
  <c r="Z109" i="15"/>
  <c r="X109" i="15"/>
  <c r="V109" i="15"/>
  <c r="V108" i="15" s="1"/>
  <c r="T109" i="15"/>
  <c r="R109" i="15"/>
  <c r="R108" i="15" s="1"/>
  <c r="P109" i="15"/>
  <c r="N109" i="15"/>
  <c r="N108" i="15" s="1"/>
  <c r="L109" i="15"/>
  <c r="L108" i="15" s="1"/>
  <c r="J109" i="15"/>
  <c r="H109" i="15"/>
  <c r="G109" i="15"/>
  <c r="F109" i="15"/>
  <c r="E109" i="15"/>
  <c r="D109" i="15"/>
  <c r="C109" i="15"/>
  <c r="C108" i="15" s="1"/>
  <c r="H108" i="15"/>
  <c r="E107" i="15"/>
  <c r="G107" i="15" s="1"/>
  <c r="I107" i="15" s="1"/>
  <c r="K107" i="15" s="1"/>
  <c r="M107" i="15" s="1"/>
  <c r="O107" i="15" s="1"/>
  <c r="Q107" i="15" s="1"/>
  <c r="S107" i="15" s="1"/>
  <c r="U107" i="15" s="1"/>
  <c r="W107" i="15" s="1"/>
  <c r="Y107" i="15" s="1"/>
  <c r="AA107" i="15" s="1"/>
  <c r="AC107" i="15" s="1"/>
  <c r="E106" i="15"/>
  <c r="G106" i="15" s="1"/>
  <c r="I106" i="15" s="1"/>
  <c r="K106" i="15" s="1"/>
  <c r="M106" i="15" s="1"/>
  <c r="O106" i="15" s="1"/>
  <c r="Q106" i="15" s="1"/>
  <c r="S106" i="15" s="1"/>
  <c r="U106" i="15" s="1"/>
  <c r="W106" i="15" s="1"/>
  <c r="Y106" i="15" s="1"/>
  <c r="AA106" i="15" s="1"/>
  <c r="AC106" i="15" s="1"/>
  <c r="E105" i="15"/>
  <c r="AB104" i="15"/>
  <c r="Z104" i="15"/>
  <c r="X104" i="15"/>
  <c r="V104" i="15"/>
  <c r="T104" i="15"/>
  <c r="R104" i="15"/>
  <c r="P104" i="15"/>
  <c r="N104" i="15"/>
  <c r="L104" i="15"/>
  <c r="J104" i="15"/>
  <c r="H104" i="15"/>
  <c r="F104" i="15"/>
  <c r="D104" i="15"/>
  <c r="C104" i="15"/>
  <c r="G103" i="15"/>
  <c r="E103" i="15"/>
  <c r="E102" i="15" s="1"/>
  <c r="AB102" i="15"/>
  <c r="Z102" i="15"/>
  <c r="X102" i="15"/>
  <c r="V102" i="15"/>
  <c r="T102" i="15"/>
  <c r="R102" i="15"/>
  <c r="P102" i="15"/>
  <c r="N102" i="15"/>
  <c r="L102" i="15"/>
  <c r="J102" i="15"/>
  <c r="H102" i="15"/>
  <c r="F102" i="15"/>
  <c r="D102" i="15"/>
  <c r="C102" i="15"/>
  <c r="F101" i="15"/>
  <c r="F100" i="15" s="1"/>
  <c r="E101" i="15"/>
  <c r="AB100" i="15"/>
  <c r="X100" i="15"/>
  <c r="V100" i="15"/>
  <c r="T100" i="15"/>
  <c r="T95" i="15" s="1"/>
  <c r="R100" i="15"/>
  <c r="P100" i="15"/>
  <c r="P95" i="15" s="1"/>
  <c r="N100" i="15"/>
  <c r="L100" i="15"/>
  <c r="J100" i="15"/>
  <c r="H100" i="15"/>
  <c r="D100" i="15"/>
  <c r="C100" i="15"/>
  <c r="G99" i="15"/>
  <c r="G98" i="15" s="1"/>
  <c r="E99" i="15"/>
  <c r="AB98" i="15"/>
  <c r="Z98" i="15"/>
  <c r="X98" i="15"/>
  <c r="V98" i="15"/>
  <c r="T98" i="15"/>
  <c r="R98" i="15"/>
  <c r="P98" i="15"/>
  <c r="N98" i="15"/>
  <c r="L98" i="15"/>
  <c r="J98" i="15"/>
  <c r="H98" i="15"/>
  <c r="F98" i="15"/>
  <c r="E98" i="15"/>
  <c r="D98" i="15"/>
  <c r="C98" i="15"/>
  <c r="E97" i="15"/>
  <c r="AB96" i="15"/>
  <c r="Z96" i="15"/>
  <c r="X96" i="15"/>
  <c r="V96" i="15"/>
  <c r="T96" i="15"/>
  <c r="R96" i="15"/>
  <c r="R95" i="15" s="1"/>
  <c r="P96" i="15"/>
  <c r="N96" i="15"/>
  <c r="L96" i="15"/>
  <c r="J96" i="15"/>
  <c r="H96" i="15"/>
  <c r="F96" i="15"/>
  <c r="D96" i="15"/>
  <c r="C96" i="15"/>
  <c r="G94" i="15"/>
  <c r="G93" i="15" s="1"/>
  <c r="E94" i="15"/>
  <c r="AB93" i="15"/>
  <c r="Z93" i="15"/>
  <c r="X93" i="15"/>
  <c r="V93" i="15"/>
  <c r="T93" i="15"/>
  <c r="R93" i="15"/>
  <c r="P93" i="15"/>
  <c r="N93" i="15"/>
  <c r="L93" i="15"/>
  <c r="J93" i="15"/>
  <c r="H93" i="15"/>
  <c r="F93" i="15"/>
  <c r="E93" i="15"/>
  <c r="D93" i="15"/>
  <c r="C93" i="15"/>
  <c r="E92" i="15"/>
  <c r="G92" i="15" s="1"/>
  <c r="I92" i="15" s="1"/>
  <c r="K92" i="15" s="1"/>
  <c r="M92" i="15" s="1"/>
  <c r="O92" i="15" s="1"/>
  <c r="Q92" i="15" s="1"/>
  <c r="S92" i="15" s="1"/>
  <c r="U92" i="15" s="1"/>
  <c r="W92" i="15" s="1"/>
  <c r="Y92" i="15" s="1"/>
  <c r="AA92" i="15" s="1"/>
  <c r="AC92" i="15" s="1"/>
  <c r="E91" i="15"/>
  <c r="G91" i="15" s="1"/>
  <c r="I91" i="15" s="1"/>
  <c r="AB90" i="15"/>
  <c r="X90" i="15"/>
  <c r="V90" i="15"/>
  <c r="T90" i="15"/>
  <c r="R90" i="15"/>
  <c r="P90" i="15"/>
  <c r="N90" i="15"/>
  <c r="L90" i="15"/>
  <c r="J90" i="15"/>
  <c r="H90" i="15"/>
  <c r="F90" i="15"/>
  <c r="D90" i="15"/>
  <c r="C90" i="15"/>
  <c r="G89" i="15"/>
  <c r="E89" i="15"/>
  <c r="E88" i="15" s="1"/>
  <c r="AB88" i="15"/>
  <c r="Z88" i="15"/>
  <c r="X88" i="15"/>
  <c r="V88" i="15"/>
  <c r="T88" i="15"/>
  <c r="R88" i="15"/>
  <c r="P88" i="15"/>
  <c r="N88" i="15"/>
  <c r="L88" i="15"/>
  <c r="J88" i="15"/>
  <c r="H88" i="15"/>
  <c r="F88" i="15"/>
  <c r="D88" i="15"/>
  <c r="C88" i="15"/>
  <c r="E87" i="15"/>
  <c r="G87" i="15" s="1"/>
  <c r="I87" i="15" s="1"/>
  <c r="K87" i="15" s="1"/>
  <c r="M87" i="15" s="1"/>
  <c r="O87" i="15" s="1"/>
  <c r="Q87" i="15" s="1"/>
  <c r="S87" i="15" s="1"/>
  <c r="U87" i="15" s="1"/>
  <c r="W87" i="15" s="1"/>
  <c r="Y87" i="15" s="1"/>
  <c r="AA87" i="15" s="1"/>
  <c r="AC87" i="15" s="1"/>
  <c r="E86" i="15"/>
  <c r="AB85" i="15"/>
  <c r="Z85" i="15"/>
  <c r="X85" i="15"/>
  <c r="V85" i="15"/>
  <c r="T85" i="15"/>
  <c r="R85" i="15"/>
  <c r="P85" i="15"/>
  <c r="N85" i="15"/>
  <c r="L85" i="15"/>
  <c r="J85" i="15"/>
  <c r="H85" i="15"/>
  <c r="F85" i="15"/>
  <c r="D85" i="15"/>
  <c r="C85" i="15"/>
  <c r="E84" i="15"/>
  <c r="E83" i="15" s="1"/>
  <c r="AB83" i="15"/>
  <c r="Z83" i="15"/>
  <c r="X83" i="15"/>
  <c r="V83" i="15"/>
  <c r="T83" i="15"/>
  <c r="R83" i="15"/>
  <c r="P83" i="15"/>
  <c r="N83" i="15"/>
  <c r="L83" i="15"/>
  <c r="J83" i="15"/>
  <c r="H83" i="15"/>
  <c r="F83" i="15"/>
  <c r="F82" i="15" s="1"/>
  <c r="D83" i="15"/>
  <c r="C83" i="15"/>
  <c r="E77" i="15"/>
  <c r="E76" i="15" s="1"/>
  <c r="E75" i="15" s="1"/>
  <c r="E74" i="15" s="1"/>
  <c r="AB76" i="15"/>
  <c r="AB75" i="15" s="1"/>
  <c r="AB74" i="15" s="1"/>
  <c r="Z76" i="15"/>
  <c r="Z75" i="15" s="1"/>
  <c r="Z74" i="15" s="1"/>
  <c r="X76" i="15"/>
  <c r="X75" i="15" s="1"/>
  <c r="X74" i="15" s="1"/>
  <c r="V76" i="15"/>
  <c r="V75" i="15" s="1"/>
  <c r="V74" i="15" s="1"/>
  <c r="T76" i="15"/>
  <c r="R76" i="15"/>
  <c r="P76" i="15"/>
  <c r="P75" i="15" s="1"/>
  <c r="P74" i="15" s="1"/>
  <c r="N76" i="15"/>
  <c r="N75" i="15" s="1"/>
  <c r="N74" i="15" s="1"/>
  <c r="L76" i="15"/>
  <c r="J76" i="15"/>
  <c r="J75" i="15" s="1"/>
  <c r="J74" i="15" s="1"/>
  <c r="H76" i="15"/>
  <c r="H75" i="15" s="1"/>
  <c r="H74" i="15" s="1"/>
  <c r="F76" i="15"/>
  <c r="F75" i="15" s="1"/>
  <c r="F74" i="15" s="1"/>
  <c r="D76" i="15"/>
  <c r="C76" i="15"/>
  <c r="C75" i="15" s="1"/>
  <c r="C74" i="15" s="1"/>
  <c r="T75" i="15"/>
  <c r="T74" i="15" s="1"/>
  <c r="R75" i="15"/>
  <c r="R74" i="15" s="1"/>
  <c r="L75" i="15"/>
  <c r="L74" i="15" s="1"/>
  <c r="D75" i="15"/>
  <c r="D74" i="15" s="1"/>
  <c r="E73" i="15"/>
  <c r="E72" i="15"/>
  <c r="G72" i="15" s="1"/>
  <c r="I72" i="15" s="1"/>
  <c r="AB71" i="15"/>
  <c r="Z71" i="15"/>
  <c r="X71" i="15"/>
  <c r="X70" i="15" s="1"/>
  <c r="V71" i="15"/>
  <c r="V70" i="15" s="1"/>
  <c r="T71" i="15"/>
  <c r="R71" i="15"/>
  <c r="R70" i="15" s="1"/>
  <c r="P71" i="15"/>
  <c r="P70" i="15" s="1"/>
  <c r="N71" i="15"/>
  <c r="N70" i="15" s="1"/>
  <c r="L71" i="15"/>
  <c r="L70" i="15" s="1"/>
  <c r="J71" i="15"/>
  <c r="J70" i="15" s="1"/>
  <c r="H71" i="15"/>
  <c r="H70" i="15" s="1"/>
  <c r="F71" i="15"/>
  <c r="F70" i="15" s="1"/>
  <c r="D71" i="15"/>
  <c r="C71" i="15"/>
  <c r="C70" i="15" s="1"/>
  <c r="AB70" i="15"/>
  <c r="Z70" i="15"/>
  <c r="T70" i="15"/>
  <c r="D70" i="15"/>
  <c r="G69" i="15"/>
  <c r="I69" i="15" s="1"/>
  <c r="K69" i="15" s="1"/>
  <c r="M69" i="15" s="1"/>
  <c r="O69" i="15" s="1"/>
  <c r="Q69" i="15" s="1"/>
  <c r="S69" i="15" s="1"/>
  <c r="U69" i="15" s="1"/>
  <c r="W69" i="15" s="1"/>
  <c r="Y69" i="15" s="1"/>
  <c r="AA69" i="15" s="1"/>
  <c r="AC69" i="15" s="1"/>
  <c r="E69" i="15"/>
  <c r="I68" i="15"/>
  <c r="G68" i="15"/>
  <c r="E68" i="15"/>
  <c r="AB67" i="15"/>
  <c r="X67" i="15"/>
  <c r="V67" i="15"/>
  <c r="T67" i="15"/>
  <c r="R67" i="15"/>
  <c r="R64" i="15" s="1"/>
  <c r="P67" i="15"/>
  <c r="P64" i="15" s="1"/>
  <c r="N67" i="15"/>
  <c r="L67" i="15"/>
  <c r="J67" i="15"/>
  <c r="H67" i="15"/>
  <c r="F67" i="15"/>
  <c r="D67" i="15"/>
  <c r="C67" i="15"/>
  <c r="E66" i="15"/>
  <c r="E65" i="15" s="1"/>
  <c r="AB65" i="15"/>
  <c r="Z65" i="15"/>
  <c r="X65" i="15"/>
  <c r="V65" i="15"/>
  <c r="T65" i="15"/>
  <c r="R65" i="15"/>
  <c r="P65" i="15"/>
  <c r="N65" i="15"/>
  <c r="N64" i="15" s="1"/>
  <c r="L65" i="15"/>
  <c r="J65" i="15"/>
  <c r="J64" i="15" s="1"/>
  <c r="H65" i="15"/>
  <c r="F65" i="15"/>
  <c r="F64" i="15" s="1"/>
  <c r="D65" i="15"/>
  <c r="C65" i="15"/>
  <c r="H64" i="15"/>
  <c r="V63" i="15"/>
  <c r="K63" i="15"/>
  <c r="K62" i="15" s="1"/>
  <c r="E63" i="15"/>
  <c r="G63" i="15" s="1"/>
  <c r="I63" i="15" s="1"/>
  <c r="I62" i="15" s="1"/>
  <c r="AB62" i="15"/>
  <c r="Z62" i="15"/>
  <c r="X62" i="15"/>
  <c r="V62" i="15"/>
  <c r="T62" i="15"/>
  <c r="R62" i="15"/>
  <c r="P62" i="15"/>
  <c r="N62" i="15"/>
  <c r="L62" i="15"/>
  <c r="J62" i="15"/>
  <c r="H62" i="15"/>
  <c r="F62" i="15"/>
  <c r="D62" i="15"/>
  <c r="C62" i="15"/>
  <c r="E61" i="15"/>
  <c r="G61" i="15" s="1"/>
  <c r="I61" i="15" s="1"/>
  <c r="K61" i="15" s="1"/>
  <c r="J60" i="15"/>
  <c r="J59" i="15" s="1"/>
  <c r="G60" i="15"/>
  <c r="I60" i="15" s="1"/>
  <c r="K60" i="15" s="1"/>
  <c r="M60" i="15" s="1"/>
  <c r="E60" i="15"/>
  <c r="AB59" i="15"/>
  <c r="Z59" i="15"/>
  <c r="X59" i="15"/>
  <c r="V59" i="15"/>
  <c r="T59" i="15"/>
  <c r="R59" i="15"/>
  <c r="P59" i="15"/>
  <c r="N59" i="15"/>
  <c r="L59" i="15"/>
  <c r="H59" i="15"/>
  <c r="F59" i="15"/>
  <c r="D59" i="15"/>
  <c r="C59" i="15"/>
  <c r="E58" i="15"/>
  <c r="G58" i="15" s="1"/>
  <c r="G57" i="15" s="1"/>
  <c r="AB57" i="15"/>
  <c r="Z57" i="15"/>
  <c r="X57" i="15"/>
  <c r="V57" i="15"/>
  <c r="T57" i="15"/>
  <c r="R57" i="15"/>
  <c r="P57" i="15"/>
  <c r="N57" i="15"/>
  <c r="L57" i="15"/>
  <c r="J57" i="15"/>
  <c r="H57" i="15"/>
  <c r="F57" i="15"/>
  <c r="D57" i="15"/>
  <c r="C57" i="15"/>
  <c r="K56" i="15"/>
  <c r="M56" i="15" s="1"/>
  <c r="O56" i="15" s="1"/>
  <c r="Q56" i="15" s="1"/>
  <c r="S56" i="15" s="1"/>
  <c r="U56" i="15" s="1"/>
  <c r="W56" i="15" s="1"/>
  <c r="Y56" i="15" s="1"/>
  <c r="AA56" i="15" s="1"/>
  <c r="AC56" i="15" s="1"/>
  <c r="E56" i="15"/>
  <c r="G56" i="15" s="1"/>
  <c r="I56" i="15" s="1"/>
  <c r="E55" i="15"/>
  <c r="G55" i="15" s="1"/>
  <c r="AB54" i="15"/>
  <c r="Z54" i="15"/>
  <c r="X54" i="15"/>
  <c r="V54" i="15"/>
  <c r="T54" i="15"/>
  <c r="R54" i="15"/>
  <c r="P54" i="15"/>
  <c r="N54" i="15"/>
  <c r="L54" i="15"/>
  <c r="J54" i="15"/>
  <c r="H54" i="15"/>
  <c r="F54" i="15"/>
  <c r="D54" i="15"/>
  <c r="C54" i="15"/>
  <c r="E53" i="15"/>
  <c r="G53" i="15" s="1"/>
  <c r="I53" i="15" s="1"/>
  <c r="K53" i="15" s="1"/>
  <c r="M53" i="15" s="1"/>
  <c r="O53" i="15" s="1"/>
  <c r="Q53" i="15" s="1"/>
  <c r="S53" i="15" s="1"/>
  <c r="U53" i="15" s="1"/>
  <c r="W53" i="15" s="1"/>
  <c r="Y53" i="15" s="1"/>
  <c r="AA53" i="15" s="1"/>
  <c r="AC53" i="15" s="1"/>
  <c r="E52" i="15"/>
  <c r="G52" i="15" s="1"/>
  <c r="I52" i="15" s="1"/>
  <c r="K52" i="15" s="1"/>
  <c r="M52" i="15" s="1"/>
  <c r="O52" i="15" s="1"/>
  <c r="Q52" i="15" s="1"/>
  <c r="S52" i="15" s="1"/>
  <c r="U52" i="15" s="1"/>
  <c r="W52" i="15" s="1"/>
  <c r="Y52" i="15" s="1"/>
  <c r="AA52" i="15" s="1"/>
  <c r="AC52" i="15" s="1"/>
  <c r="E51" i="15"/>
  <c r="AB50" i="15"/>
  <c r="Z50" i="15"/>
  <c r="X50" i="15"/>
  <c r="V50" i="15"/>
  <c r="T50" i="15"/>
  <c r="R50" i="15"/>
  <c r="P50" i="15"/>
  <c r="N50" i="15"/>
  <c r="L50" i="15"/>
  <c r="L49" i="15" s="1"/>
  <c r="J50" i="15"/>
  <c r="H50" i="15"/>
  <c r="F50" i="15"/>
  <c r="D50" i="15"/>
  <c r="C50" i="15"/>
  <c r="E48" i="15"/>
  <c r="G48" i="15" s="1"/>
  <c r="I48" i="15" s="1"/>
  <c r="K48" i="15" s="1"/>
  <c r="M48" i="15" s="1"/>
  <c r="O48" i="15" s="1"/>
  <c r="Q48" i="15" s="1"/>
  <c r="S48" i="15" s="1"/>
  <c r="U48" i="15" s="1"/>
  <c r="W48" i="15" s="1"/>
  <c r="Y48" i="15" s="1"/>
  <c r="AA48" i="15" s="1"/>
  <c r="AC48" i="15" s="1"/>
  <c r="C47" i="15"/>
  <c r="E47" i="15" s="1"/>
  <c r="AB46" i="15"/>
  <c r="Z46" i="15"/>
  <c r="X46" i="15"/>
  <c r="V46" i="15"/>
  <c r="T46" i="15"/>
  <c r="R46" i="15"/>
  <c r="P46" i="15"/>
  <c r="N46" i="15"/>
  <c r="L46" i="15"/>
  <c r="J46" i="15"/>
  <c r="H46" i="15"/>
  <c r="F46" i="15"/>
  <c r="D46" i="15"/>
  <c r="E45" i="15"/>
  <c r="G45" i="15" s="1"/>
  <c r="I45" i="15" s="1"/>
  <c r="AB44" i="15"/>
  <c r="Z44" i="15"/>
  <c r="X44" i="15"/>
  <c r="V44" i="15"/>
  <c r="T44" i="15"/>
  <c r="R44" i="15"/>
  <c r="P44" i="15"/>
  <c r="N44" i="15"/>
  <c r="L44" i="15"/>
  <c r="J44" i="15"/>
  <c r="H44" i="15"/>
  <c r="F44" i="15"/>
  <c r="D44" i="15"/>
  <c r="C44" i="15"/>
  <c r="C43" i="15"/>
  <c r="E43" i="15" s="1"/>
  <c r="G43" i="15" s="1"/>
  <c r="I43" i="15" s="1"/>
  <c r="K43" i="15" s="1"/>
  <c r="M43" i="15" s="1"/>
  <c r="O43" i="15" s="1"/>
  <c r="Q43" i="15" s="1"/>
  <c r="S43" i="15" s="1"/>
  <c r="U43" i="15" s="1"/>
  <c r="W43" i="15" s="1"/>
  <c r="Y43" i="15" s="1"/>
  <c r="AA43" i="15" s="1"/>
  <c r="AC43" i="15" s="1"/>
  <c r="C42" i="15"/>
  <c r="E42" i="15" s="1"/>
  <c r="AB41" i="15"/>
  <c r="Z41" i="15"/>
  <c r="X41" i="15"/>
  <c r="V41" i="15"/>
  <c r="T41" i="15"/>
  <c r="R41" i="15"/>
  <c r="P41" i="15"/>
  <c r="N41" i="15"/>
  <c r="L41" i="15"/>
  <c r="J41" i="15"/>
  <c r="H41" i="15"/>
  <c r="F41" i="15"/>
  <c r="D41" i="15"/>
  <c r="E40" i="15"/>
  <c r="AB39" i="15"/>
  <c r="Z39" i="15"/>
  <c r="X39" i="15"/>
  <c r="V39" i="15"/>
  <c r="T39" i="15"/>
  <c r="R39" i="15"/>
  <c r="P39" i="15"/>
  <c r="N39" i="15"/>
  <c r="L39" i="15"/>
  <c r="J39" i="15"/>
  <c r="H39" i="15"/>
  <c r="F39" i="15"/>
  <c r="D39" i="15"/>
  <c r="C39" i="15"/>
  <c r="G33" i="15"/>
  <c r="I33" i="15" s="1"/>
  <c r="K33" i="15" s="1"/>
  <c r="M33" i="15" s="1"/>
  <c r="O33" i="15" s="1"/>
  <c r="Q33" i="15" s="1"/>
  <c r="S33" i="15" s="1"/>
  <c r="U33" i="15" s="1"/>
  <c r="W33" i="15" s="1"/>
  <c r="Y33" i="15" s="1"/>
  <c r="AA33" i="15" s="1"/>
  <c r="AC33" i="15" s="1"/>
  <c r="E33" i="15"/>
  <c r="G32" i="15"/>
  <c r="I32" i="15" s="1"/>
  <c r="K32" i="15" s="1"/>
  <c r="M32" i="15" s="1"/>
  <c r="O32" i="15" s="1"/>
  <c r="Q32" i="15" s="1"/>
  <c r="S32" i="15" s="1"/>
  <c r="U32" i="15" s="1"/>
  <c r="W32" i="15" s="1"/>
  <c r="Y32" i="15" s="1"/>
  <c r="AA32" i="15" s="1"/>
  <c r="AC32" i="15" s="1"/>
  <c r="E32" i="15"/>
  <c r="G31" i="15"/>
  <c r="E31" i="15"/>
  <c r="AB30" i="15"/>
  <c r="AB29" i="15" s="1"/>
  <c r="Z30" i="15"/>
  <c r="X30" i="15"/>
  <c r="X29" i="15" s="1"/>
  <c r="V30" i="15"/>
  <c r="V29" i="15" s="1"/>
  <c r="T30" i="15"/>
  <c r="T29" i="15" s="1"/>
  <c r="R30" i="15"/>
  <c r="R29" i="15" s="1"/>
  <c r="P30" i="15"/>
  <c r="N30" i="15"/>
  <c r="N29" i="15" s="1"/>
  <c r="L30" i="15"/>
  <c r="L29" i="15" s="1"/>
  <c r="L25" i="15" s="1"/>
  <c r="J30" i="15"/>
  <c r="J29" i="15" s="1"/>
  <c r="H30" i="15"/>
  <c r="H29" i="15" s="1"/>
  <c r="F30" i="15"/>
  <c r="F29" i="15" s="1"/>
  <c r="E30" i="15"/>
  <c r="D30" i="15"/>
  <c r="C30" i="15"/>
  <c r="Z29" i="15"/>
  <c r="P29" i="15"/>
  <c r="E29" i="15"/>
  <c r="D29" i="15"/>
  <c r="C29" i="15"/>
  <c r="G28" i="15"/>
  <c r="E28" i="15"/>
  <c r="E27" i="15" s="1"/>
  <c r="E26" i="15" s="1"/>
  <c r="AB27" i="15"/>
  <c r="AB26" i="15" s="1"/>
  <c r="Z27" i="15"/>
  <c r="Z26" i="15" s="1"/>
  <c r="X27" i="15"/>
  <c r="X26" i="15" s="1"/>
  <c r="X25" i="15" s="1"/>
  <c r="V27" i="15"/>
  <c r="V26" i="15" s="1"/>
  <c r="V25" i="15" s="1"/>
  <c r="T27" i="15"/>
  <c r="T26" i="15" s="1"/>
  <c r="R27" i="15"/>
  <c r="R26" i="15" s="1"/>
  <c r="P27" i="15"/>
  <c r="P26" i="15" s="1"/>
  <c r="N27" i="15"/>
  <c r="N26" i="15" s="1"/>
  <c r="L27" i="15"/>
  <c r="J27" i="15"/>
  <c r="J26" i="15" s="1"/>
  <c r="H27" i="15"/>
  <c r="H26" i="15" s="1"/>
  <c r="F27" i="15"/>
  <c r="F26" i="15" s="1"/>
  <c r="D27" i="15"/>
  <c r="D26" i="15" s="1"/>
  <c r="C27" i="15"/>
  <c r="C26" i="15" s="1"/>
  <c r="L26" i="15"/>
  <c r="E24" i="15"/>
  <c r="E23" i="15" s="1"/>
  <c r="AB23" i="15"/>
  <c r="Z23" i="15"/>
  <c r="X23" i="15"/>
  <c r="V23" i="15"/>
  <c r="T23" i="15"/>
  <c r="R23" i="15"/>
  <c r="P23" i="15"/>
  <c r="N23" i="15"/>
  <c r="L23" i="15"/>
  <c r="J23" i="15"/>
  <c r="H23" i="15"/>
  <c r="F23" i="15"/>
  <c r="D23" i="15"/>
  <c r="C23" i="15"/>
  <c r="T22" i="15"/>
  <c r="T20" i="15" s="1"/>
  <c r="E22" i="15"/>
  <c r="G22" i="15" s="1"/>
  <c r="I22" i="15" s="1"/>
  <c r="K22" i="15" s="1"/>
  <c r="M22" i="15" s="1"/>
  <c r="O22" i="15" s="1"/>
  <c r="Q22" i="15" s="1"/>
  <c r="S22" i="15" s="1"/>
  <c r="U22" i="15" s="1"/>
  <c r="W22" i="15" s="1"/>
  <c r="Y22" i="15" s="1"/>
  <c r="AA22" i="15" s="1"/>
  <c r="AC22" i="15" s="1"/>
  <c r="E21" i="15"/>
  <c r="G21" i="15" s="1"/>
  <c r="AB20" i="15"/>
  <c r="Z20" i="15"/>
  <c r="Z17" i="15" s="1"/>
  <c r="Z16" i="15" s="1"/>
  <c r="X20" i="15"/>
  <c r="V20" i="15"/>
  <c r="R20" i="15"/>
  <c r="P20" i="15"/>
  <c r="N20" i="15"/>
  <c r="L20" i="15"/>
  <c r="J20" i="15"/>
  <c r="H20" i="15"/>
  <c r="F20" i="15"/>
  <c r="D20" i="15"/>
  <c r="C20" i="15"/>
  <c r="C17" i="15" s="1"/>
  <c r="C16" i="15" s="1"/>
  <c r="G19" i="15"/>
  <c r="E19" i="15"/>
  <c r="AB18" i="15"/>
  <c r="Z18" i="15"/>
  <c r="X18" i="15"/>
  <c r="V18" i="15"/>
  <c r="T18" i="15"/>
  <c r="R18" i="15"/>
  <c r="P18" i="15"/>
  <c r="N18" i="15"/>
  <c r="L18" i="15"/>
  <c r="J18" i="15"/>
  <c r="H18" i="15"/>
  <c r="F18" i="15"/>
  <c r="E18" i="15"/>
  <c r="D18" i="15"/>
  <c r="C18" i="15"/>
  <c r="E14" i="15"/>
  <c r="G14" i="15" s="1"/>
  <c r="G13" i="15" s="1"/>
  <c r="AB13" i="15"/>
  <c r="X13" i="15"/>
  <c r="V13" i="15"/>
  <c r="T13" i="15"/>
  <c r="R13" i="15"/>
  <c r="P13" i="15"/>
  <c r="N13" i="15"/>
  <c r="L13" i="15"/>
  <c r="J13" i="15"/>
  <c r="H13" i="15"/>
  <c r="F13" i="15"/>
  <c r="D13" i="15"/>
  <c r="C13" i="15"/>
  <c r="G12" i="15"/>
  <c r="E12" i="15"/>
  <c r="AB11" i="15"/>
  <c r="AB10" i="15" s="1"/>
  <c r="Z11" i="15"/>
  <c r="Z10" i="15" s="1"/>
  <c r="X11" i="15"/>
  <c r="X10" i="15" s="1"/>
  <c r="V11" i="15"/>
  <c r="V10" i="15" s="1"/>
  <c r="T11" i="15"/>
  <c r="T10" i="15" s="1"/>
  <c r="R11" i="15"/>
  <c r="R10" i="15" s="1"/>
  <c r="P11" i="15"/>
  <c r="N11" i="15"/>
  <c r="N10" i="15" s="1"/>
  <c r="L11" i="15"/>
  <c r="L10" i="15" s="1"/>
  <c r="J11" i="15"/>
  <c r="H11" i="15"/>
  <c r="H10" i="15" s="1"/>
  <c r="F11" i="15"/>
  <c r="F10" i="15" s="1"/>
  <c r="E11" i="15"/>
  <c r="E10" i="15" s="1"/>
  <c r="D11" i="15"/>
  <c r="D10" i="15" s="1"/>
  <c r="C11" i="15"/>
  <c r="C10" i="15" s="1"/>
  <c r="P10" i="15"/>
  <c r="J10" i="15"/>
  <c r="E9" i="15"/>
  <c r="G9" i="15" s="1"/>
  <c r="I9" i="15" s="1"/>
  <c r="K9" i="15" s="1"/>
  <c r="M9" i="15" s="1"/>
  <c r="O9" i="15" s="1"/>
  <c r="Q9" i="15" s="1"/>
  <c r="S9" i="15" s="1"/>
  <c r="U9" i="15" s="1"/>
  <c r="W9" i="15" s="1"/>
  <c r="Y9" i="15" s="1"/>
  <c r="AA9" i="15" s="1"/>
  <c r="AC9" i="15" s="1"/>
  <c r="E8" i="15"/>
  <c r="E7" i="15" s="1"/>
  <c r="E6" i="15" s="1"/>
  <c r="AB7" i="15"/>
  <c r="Z7" i="15"/>
  <c r="Z6" i="15" s="1"/>
  <c r="X7" i="15"/>
  <c r="X6" i="15" s="1"/>
  <c r="V7" i="15"/>
  <c r="V6" i="15" s="1"/>
  <c r="T7" i="15"/>
  <c r="T6" i="15" s="1"/>
  <c r="R7" i="15"/>
  <c r="R6" i="15" s="1"/>
  <c r="P7" i="15"/>
  <c r="P6" i="15" s="1"/>
  <c r="N7" i="15"/>
  <c r="N6" i="15" s="1"/>
  <c r="L7" i="15"/>
  <c r="J7" i="15"/>
  <c r="J6" i="15" s="1"/>
  <c r="H7" i="15"/>
  <c r="H6" i="15" s="1"/>
  <c r="F7" i="15"/>
  <c r="F6" i="15" s="1"/>
  <c r="D7" i="15"/>
  <c r="C7" i="15"/>
  <c r="AB6" i="15"/>
  <c r="L6" i="15"/>
  <c r="D6" i="15"/>
  <c r="C6" i="15"/>
  <c r="G140" i="15" l="1"/>
  <c r="I141" i="15"/>
  <c r="D17" i="15"/>
  <c r="D16" i="15" s="1"/>
  <c r="E57" i="15"/>
  <c r="G147" i="15"/>
  <c r="H146" i="15"/>
  <c r="X146" i="15"/>
  <c r="R219" i="15"/>
  <c r="E231" i="15"/>
  <c r="N230" i="15"/>
  <c r="V5" i="15"/>
  <c r="V15" i="15" s="1"/>
  <c r="T17" i="15"/>
  <c r="T16" i="15" s="1"/>
  <c r="P25" i="15"/>
  <c r="N38" i="15"/>
  <c r="T82" i="15"/>
  <c r="T81" i="15" s="1"/>
  <c r="T113" i="15" s="1"/>
  <c r="I94" i="15"/>
  <c r="F108" i="15"/>
  <c r="T108" i="15"/>
  <c r="J117" i="15"/>
  <c r="AB126" i="15"/>
  <c r="AB137" i="15"/>
  <c r="AB136" i="15" s="1"/>
  <c r="AB142" i="15" s="1"/>
  <c r="E147" i="15"/>
  <c r="G152" i="15"/>
  <c r="G146" i="15" s="1"/>
  <c r="G156" i="15"/>
  <c r="D170" i="15"/>
  <c r="D169" i="15" s="1"/>
  <c r="D180" i="15" s="1"/>
  <c r="R170" i="15"/>
  <c r="R169" i="15" s="1"/>
  <c r="R180" i="15" s="1"/>
  <c r="G197" i="15"/>
  <c r="F219" i="15"/>
  <c r="P219" i="15"/>
  <c r="C230" i="15"/>
  <c r="R230" i="15"/>
  <c r="P38" i="15"/>
  <c r="C95" i="15"/>
  <c r="E162" i="15"/>
  <c r="E170" i="15"/>
  <c r="E169" i="15" s="1"/>
  <c r="E180" i="15" s="1"/>
  <c r="L170" i="15"/>
  <c r="L169" i="15" s="1"/>
  <c r="L180" i="15" s="1"/>
  <c r="AB170" i="15"/>
  <c r="AB169" i="15" s="1"/>
  <c r="AB180" i="15" s="1"/>
  <c r="G231" i="15"/>
  <c r="E279" i="15"/>
  <c r="D285" i="15"/>
  <c r="D284" i="15" s="1"/>
  <c r="D293" i="15" s="1"/>
  <c r="H5" i="15"/>
  <c r="H15" i="15" s="1"/>
  <c r="R38" i="15"/>
  <c r="R82" i="15"/>
  <c r="R81" i="15" s="1"/>
  <c r="R113" i="15" s="1"/>
  <c r="G84" i="15"/>
  <c r="G83" i="15" s="1"/>
  <c r="L95" i="15"/>
  <c r="G119" i="15"/>
  <c r="C126" i="15"/>
  <c r="P126" i="15"/>
  <c r="P116" i="15" s="1"/>
  <c r="P133" i="15" s="1"/>
  <c r="G158" i="15"/>
  <c r="G163" i="15"/>
  <c r="J170" i="15"/>
  <c r="J169" i="15" s="1"/>
  <c r="J180" i="15" s="1"/>
  <c r="F244" i="15"/>
  <c r="D252" i="15"/>
  <c r="D260" i="15" s="1"/>
  <c r="G258" i="15"/>
  <c r="G265" i="15"/>
  <c r="X264" i="15"/>
  <c r="X263" i="15" s="1"/>
  <c r="X272" i="15" s="1"/>
  <c r="Z126" i="15"/>
  <c r="E242" i="15"/>
  <c r="E241" i="15" s="1"/>
  <c r="F17" i="15"/>
  <c r="F16" i="15" s="1"/>
  <c r="C25" i="15"/>
  <c r="G67" i="15"/>
  <c r="E85" i="15"/>
  <c r="Z108" i="15"/>
  <c r="E120" i="15"/>
  <c r="E129" i="15"/>
  <c r="V137" i="15"/>
  <c r="V136" i="15" s="1"/>
  <c r="V142" i="15" s="1"/>
  <c r="E140" i="15"/>
  <c r="X230" i="15"/>
  <c r="H244" i="15"/>
  <c r="H264" i="15"/>
  <c r="H263" i="15" s="1"/>
  <c r="H272" i="15" s="1"/>
  <c r="X276" i="15"/>
  <c r="X275" i="15" s="1"/>
  <c r="X281" i="15" s="1"/>
  <c r="L17" i="15"/>
  <c r="L16" i="15" s="1"/>
  <c r="H25" i="15"/>
  <c r="T64" i="15"/>
  <c r="D95" i="15"/>
  <c r="E123" i="15"/>
  <c r="D146" i="15"/>
  <c r="J244" i="15"/>
  <c r="T285" i="15"/>
  <c r="T284" i="15" s="1"/>
  <c r="T293" i="15" s="1"/>
  <c r="E276" i="15"/>
  <c r="E275" i="15" s="1"/>
  <c r="E281" i="15" s="1"/>
  <c r="AB285" i="15"/>
  <c r="AB284" i="15" s="1"/>
  <c r="AB293" i="15" s="1"/>
  <c r="L5" i="15"/>
  <c r="L15" i="15" s="1"/>
  <c r="Z38" i="15"/>
  <c r="C46" i="15"/>
  <c r="E62" i="15"/>
  <c r="M63" i="15"/>
  <c r="D108" i="15"/>
  <c r="C146" i="15"/>
  <c r="C145" i="15" s="1"/>
  <c r="C165" i="15" s="1"/>
  <c r="E156" i="15"/>
  <c r="G213" i="15"/>
  <c r="G212" i="15" s="1"/>
  <c r="G211" i="15" s="1"/>
  <c r="G215" i="15" s="1"/>
  <c r="M214" i="15"/>
  <c r="O214" i="15" s="1"/>
  <c r="O213" i="15" s="1"/>
  <c r="O212" i="15" s="1"/>
  <c r="O211" i="15" s="1"/>
  <c r="O215" i="15" s="1"/>
  <c r="I226" i="15"/>
  <c r="K232" i="15"/>
  <c r="M232" i="15" s="1"/>
  <c r="F252" i="15"/>
  <c r="F260" i="15" s="1"/>
  <c r="V252" i="15"/>
  <c r="V260" i="15" s="1"/>
  <c r="Z252" i="15"/>
  <c r="Z260" i="15" s="1"/>
  <c r="I270" i="15"/>
  <c r="I269" i="15" s="1"/>
  <c r="Z244" i="15"/>
  <c r="AA240" i="15"/>
  <c r="AC240" i="15" s="1"/>
  <c r="I243" i="15"/>
  <c r="I242" i="15" s="1"/>
  <c r="G241" i="15"/>
  <c r="I198" i="15"/>
  <c r="G47" i="15"/>
  <c r="E46" i="15"/>
  <c r="I156" i="15"/>
  <c r="K157" i="15"/>
  <c r="K156" i="15" s="1"/>
  <c r="K72" i="15"/>
  <c r="I234" i="15"/>
  <c r="G233" i="15"/>
  <c r="K159" i="15"/>
  <c r="I158" i="15"/>
  <c r="G54" i="15"/>
  <c r="I55" i="15"/>
  <c r="I54" i="15" s="1"/>
  <c r="R25" i="15"/>
  <c r="K128" i="15"/>
  <c r="I127" i="15"/>
  <c r="E13" i="15"/>
  <c r="E5" i="15" s="1"/>
  <c r="E15" i="15" s="1"/>
  <c r="I14" i="15"/>
  <c r="J17" i="15"/>
  <c r="J16" i="15" s="1"/>
  <c r="G24" i="15"/>
  <c r="J25" i="15"/>
  <c r="Z25" i="15"/>
  <c r="Z34" i="15" s="1"/>
  <c r="C41" i="15"/>
  <c r="C38" i="15" s="1"/>
  <c r="P49" i="15"/>
  <c r="G62" i="15"/>
  <c r="D64" i="15"/>
  <c r="G77" i="15"/>
  <c r="C82" i="15"/>
  <c r="G86" i="15"/>
  <c r="I86" i="15" s="1"/>
  <c r="K110" i="15"/>
  <c r="D117" i="15"/>
  <c r="D116" i="15" s="1"/>
  <c r="D133" i="15" s="1"/>
  <c r="G125" i="15"/>
  <c r="I125" i="15" s="1"/>
  <c r="K125" i="15" s="1"/>
  <c r="M125" i="15" s="1"/>
  <c r="O125" i="15" s="1"/>
  <c r="Q125" i="15" s="1"/>
  <c r="S125" i="15" s="1"/>
  <c r="U125" i="15" s="1"/>
  <c r="W125" i="15" s="1"/>
  <c r="Y125" i="15" s="1"/>
  <c r="AA125" i="15" s="1"/>
  <c r="AC125" i="15" s="1"/>
  <c r="J126" i="15"/>
  <c r="J116" i="15" s="1"/>
  <c r="J133" i="15" s="1"/>
  <c r="G130" i="15"/>
  <c r="E152" i="15"/>
  <c r="E146" i="15" s="1"/>
  <c r="E158" i="15"/>
  <c r="F170" i="15"/>
  <c r="F169" i="15" s="1"/>
  <c r="F180" i="15" s="1"/>
  <c r="V170" i="15"/>
  <c r="V169" i="15" s="1"/>
  <c r="V180" i="15" s="1"/>
  <c r="C170" i="15"/>
  <c r="C169" i="15" s="1"/>
  <c r="C180" i="15" s="1"/>
  <c r="G179" i="15"/>
  <c r="K199" i="15"/>
  <c r="K198" i="15" s="1"/>
  <c r="V219" i="15"/>
  <c r="J230" i="15"/>
  <c r="L230" i="15"/>
  <c r="N285" i="15"/>
  <c r="N284" i="15" s="1"/>
  <c r="N293" i="15" s="1"/>
  <c r="V285" i="15"/>
  <c r="V284" i="15" s="1"/>
  <c r="V293" i="15" s="1"/>
  <c r="Z137" i="15"/>
  <c r="Z136" i="15" s="1"/>
  <c r="Z142" i="15" s="1"/>
  <c r="T5" i="15"/>
  <c r="T15" i="15" s="1"/>
  <c r="P17" i="15"/>
  <c r="P16" i="15" s="1"/>
  <c r="P34" i="15" s="1"/>
  <c r="F38" i="15"/>
  <c r="V38" i="15"/>
  <c r="G44" i="15"/>
  <c r="C49" i="15"/>
  <c r="X64" i="15"/>
  <c r="E67" i="15"/>
  <c r="X108" i="15"/>
  <c r="C117" i="15"/>
  <c r="C116" i="15" s="1"/>
  <c r="C133" i="15" s="1"/>
  <c r="L126" i="15"/>
  <c r="F137" i="15"/>
  <c r="F136" i="15" s="1"/>
  <c r="F142" i="15" s="1"/>
  <c r="L146" i="15"/>
  <c r="H170" i="15"/>
  <c r="H169" i="15" s="1"/>
  <c r="H180" i="15" s="1"/>
  <c r="L191" i="15"/>
  <c r="L190" i="15" s="1"/>
  <c r="L201" i="15" s="1"/>
  <c r="AB191" i="15"/>
  <c r="AB190" i="15" s="1"/>
  <c r="AB201" i="15" s="1"/>
  <c r="F191" i="15"/>
  <c r="F190" i="15" s="1"/>
  <c r="F201" i="15" s="1"/>
  <c r="T219" i="15"/>
  <c r="K231" i="15"/>
  <c r="E233" i="15"/>
  <c r="X252" i="15"/>
  <c r="X260" i="15" s="1"/>
  <c r="J263" i="15"/>
  <c r="J272" i="15" s="1"/>
  <c r="C285" i="15"/>
  <c r="C284" i="15" s="1"/>
  <c r="C293" i="15" s="1"/>
  <c r="N25" i="15"/>
  <c r="G30" i="15"/>
  <c r="G29" i="15" s="1"/>
  <c r="D49" i="15"/>
  <c r="T49" i="15"/>
  <c r="R49" i="15"/>
  <c r="N82" i="15"/>
  <c r="D82" i="15"/>
  <c r="D81" i="15" s="1"/>
  <c r="D113" i="15" s="1"/>
  <c r="H95" i="15"/>
  <c r="H117" i="15"/>
  <c r="H116" i="15" s="1"/>
  <c r="H133" i="15" s="1"/>
  <c r="R117" i="15"/>
  <c r="N126" i="15"/>
  <c r="N116" i="15" s="1"/>
  <c r="N133" i="15" s="1"/>
  <c r="N170" i="15"/>
  <c r="N169" i="15" s="1"/>
  <c r="N180" i="15" s="1"/>
  <c r="J219" i="15"/>
  <c r="J218" i="15" s="1"/>
  <c r="J252" i="15"/>
  <c r="J260" i="15" s="1"/>
  <c r="D263" i="15"/>
  <c r="D272" i="15" s="1"/>
  <c r="H285" i="15"/>
  <c r="H284" i="15" s="1"/>
  <c r="H293" i="15" s="1"/>
  <c r="R37" i="15"/>
  <c r="E25" i="15"/>
  <c r="I31" i="15"/>
  <c r="J38" i="15"/>
  <c r="H38" i="15"/>
  <c r="X38" i="15"/>
  <c r="F49" i="15"/>
  <c r="I58" i="15"/>
  <c r="L64" i="15"/>
  <c r="AB64" i="15"/>
  <c r="P82" i="15"/>
  <c r="E90" i="15"/>
  <c r="E82" i="15" s="1"/>
  <c r="J137" i="15"/>
  <c r="J136" i="15" s="1"/>
  <c r="J142" i="15" s="1"/>
  <c r="P146" i="15"/>
  <c r="J155" i="15"/>
  <c r="P191" i="15"/>
  <c r="P190" i="15" s="1"/>
  <c r="P201" i="15" s="1"/>
  <c r="M213" i="15"/>
  <c r="M212" i="15" s="1"/>
  <c r="M211" i="15" s="1"/>
  <c r="M215" i="15" s="1"/>
  <c r="H219" i="15"/>
  <c r="H218" i="15" s="1"/>
  <c r="X219" i="15"/>
  <c r="P230" i="15"/>
  <c r="I248" i="15"/>
  <c r="K248" i="15" s="1"/>
  <c r="P252" i="15"/>
  <c r="P260" i="15" s="1"/>
  <c r="E252" i="15"/>
  <c r="E260" i="15" s="1"/>
  <c r="L252" i="15"/>
  <c r="L260" i="15" s="1"/>
  <c r="Z264" i="15"/>
  <c r="Z263" i="15" s="1"/>
  <c r="Z272" i="15" s="1"/>
  <c r="L276" i="15"/>
  <c r="L275" i="15" s="1"/>
  <c r="L281" i="15" s="1"/>
  <c r="AB276" i="15"/>
  <c r="AB275" i="15" s="1"/>
  <c r="AB281" i="15" s="1"/>
  <c r="S290" i="15"/>
  <c r="U290" i="15" s="1"/>
  <c r="W290" i="15" s="1"/>
  <c r="Y290" i="15" s="1"/>
  <c r="AA290" i="15" s="1"/>
  <c r="AC290" i="15" s="1"/>
  <c r="Z64" i="15"/>
  <c r="J5" i="15"/>
  <c r="J15" i="15" s="1"/>
  <c r="H49" i="15"/>
  <c r="X49" i="15"/>
  <c r="E54" i="15"/>
  <c r="E71" i="15"/>
  <c r="E70" i="15" s="1"/>
  <c r="X95" i="15"/>
  <c r="L117" i="15"/>
  <c r="L116" i="15" s="1"/>
  <c r="L133" i="15" s="1"/>
  <c r="N219" i="15"/>
  <c r="H230" i="15"/>
  <c r="H17" i="15"/>
  <c r="H16" i="15" s="1"/>
  <c r="H34" i="15" s="1"/>
  <c r="H35" i="15" s="1"/>
  <c r="H298" i="15" s="1"/>
  <c r="X17" i="15"/>
  <c r="X16" i="15" s="1"/>
  <c r="V17" i="15"/>
  <c r="V16" i="15" s="1"/>
  <c r="V34" i="15" s="1"/>
  <c r="V35" i="15" s="1"/>
  <c r="V298" i="15" s="1"/>
  <c r="D25" i="15"/>
  <c r="T25" i="15"/>
  <c r="T34" i="15" s="1"/>
  <c r="T35" i="15" s="1"/>
  <c r="T298" i="15" s="1"/>
  <c r="J49" i="15"/>
  <c r="V49" i="15"/>
  <c r="G73" i="15"/>
  <c r="I73" i="15" s="1"/>
  <c r="K73" i="15" s="1"/>
  <c r="M73" i="15" s="1"/>
  <c r="O73" i="15" s="1"/>
  <c r="Q73" i="15" s="1"/>
  <c r="S73" i="15" s="1"/>
  <c r="U73" i="15" s="1"/>
  <c r="W73" i="15" s="1"/>
  <c r="Y73" i="15" s="1"/>
  <c r="AA73" i="15" s="1"/>
  <c r="AC73" i="15" s="1"/>
  <c r="I84" i="15"/>
  <c r="I99" i="15"/>
  <c r="F95" i="15"/>
  <c r="F81" i="15" s="1"/>
  <c r="F113" i="15" s="1"/>
  <c r="J95" i="15"/>
  <c r="P108" i="15"/>
  <c r="P81" i="15" s="1"/>
  <c r="P113" i="15" s="1"/>
  <c r="G127" i="15"/>
  <c r="T126" i="15"/>
  <c r="N137" i="15"/>
  <c r="N136" i="15" s="1"/>
  <c r="N142" i="15" s="1"/>
  <c r="I148" i="15"/>
  <c r="K148" i="15" s="1"/>
  <c r="M148" i="15" s="1"/>
  <c r="O148" i="15" s="1"/>
  <c r="T146" i="15"/>
  <c r="H155" i="15"/>
  <c r="H145" i="15" s="1"/>
  <c r="H165" i="15" s="1"/>
  <c r="N155" i="15"/>
  <c r="I177" i="15"/>
  <c r="T191" i="15"/>
  <c r="T190" i="15" s="1"/>
  <c r="T201" i="15" s="1"/>
  <c r="N191" i="15"/>
  <c r="N190" i="15" s="1"/>
  <c r="N201" i="15" s="1"/>
  <c r="D191" i="15"/>
  <c r="D190" i="15" s="1"/>
  <c r="D201" i="15" s="1"/>
  <c r="L219" i="15"/>
  <c r="AB244" i="15"/>
  <c r="T252" i="15"/>
  <c r="T260" i="15" s="1"/>
  <c r="R264" i="15"/>
  <c r="R263" i="15" s="1"/>
  <c r="R272" i="15" s="1"/>
  <c r="T264" i="15"/>
  <c r="T263" i="15" s="1"/>
  <c r="T272" i="15" s="1"/>
  <c r="D276" i="15"/>
  <c r="D275" i="15" s="1"/>
  <c r="D281" i="15" s="1"/>
  <c r="C64" i="15"/>
  <c r="E117" i="15"/>
  <c r="J145" i="15"/>
  <c r="J165" i="15" s="1"/>
  <c r="F146" i="15"/>
  <c r="F145" i="15" s="1"/>
  <c r="F165" i="15" s="1"/>
  <c r="V230" i="15"/>
  <c r="Z227" i="15"/>
  <c r="Z219" i="15" s="1"/>
  <c r="Z155" i="15"/>
  <c r="Z145" i="15" s="1"/>
  <c r="Z165" i="15" s="1"/>
  <c r="AB146" i="15"/>
  <c r="AA132" i="15"/>
  <c r="AC132" i="15" s="1"/>
  <c r="AB117" i="15"/>
  <c r="AB116" i="15" s="1"/>
  <c r="AB133" i="15" s="1"/>
  <c r="Z117" i="15"/>
  <c r="Z116" i="15" s="1"/>
  <c r="Z133" i="15" s="1"/>
  <c r="AB95" i="15"/>
  <c r="Z82" i="15"/>
  <c r="Z49" i="15"/>
  <c r="Z37" i="15" s="1"/>
  <c r="Z78" i="15" s="1"/>
  <c r="Z297" i="15" s="1"/>
  <c r="AB49" i="15"/>
  <c r="AB17" i="15"/>
  <c r="AB16" i="15" s="1"/>
  <c r="AB5" i="15"/>
  <c r="AB15" i="15" s="1"/>
  <c r="D34" i="15"/>
  <c r="G8" i="15"/>
  <c r="O60" i="15"/>
  <c r="I89" i="15"/>
  <c r="G88" i="15"/>
  <c r="X34" i="15"/>
  <c r="N17" i="15"/>
  <c r="N16" i="15" s="1"/>
  <c r="N34" i="15" s="1"/>
  <c r="F25" i="15"/>
  <c r="F34" i="15" s="1"/>
  <c r="I28" i="15"/>
  <c r="G27" i="15"/>
  <c r="G26" i="15" s="1"/>
  <c r="G102" i="15"/>
  <c r="I103" i="15"/>
  <c r="X5" i="15"/>
  <c r="X15" i="15" s="1"/>
  <c r="E20" i="15"/>
  <c r="E17" i="15" s="1"/>
  <c r="E16" i="15" s="1"/>
  <c r="E34" i="15" s="1"/>
  <c r="C5" i="15"/>
  <c r="C15" i="15" s="1"/>
  <c r="I12" i="15"/>
  <c r="G11" i="15"/>
  <c r="G10" i="15" s="1"/>
  <c r="I19" i="15"/>
  <c r="G18" i="15"/>
  <c r="I21" i="15"/>
  <c r="G20" i="15"/>
  <c r="I30" i="15"/>
  <c r="I29" i="15" s="1"/>
  <c r="K31" i="15"/>
  <c r="G40" i="15"/>
  <c r="E39" i="15"/>
  <c r="E38" i="15" s="1"/>
  <c r="M61" i="15"/>
  <c r="O61" i="15" s="1"/>
  <c r="Q61" i="15" s="1"/>
  <c r="S61" i="15" s="1"/>
  <c r="U61" i="15" s="1"/>
  <c r="W61" i="15" s="1"/>
  <c r="Y61" i="15" s="1"/>
  <c r="AA61" i="15" s="1"/>
  <c r="AC61" i="15" s="1"/>
  <c r="K59" i="15"/>
  <c r="D5" i="15"/>
  <c r="D15" i="15" s="1"/>
  <c r="P5" i="15"/>
  <c r="P15" i="15" s="1"/>
  <c r="C34" i="15"/>
  <c r="C35" i="15" s="1"/>
  <c r="C298" i="15" s="1"/>
  <c r="I47" i="15"/>
  <c r="G46" i="15"/>
  <c r="N49" i="15"/>
  <c r="N37" i="15" s="1"/>
  <c r="N78" i="15" s="1"/>
  <c r="N297" i="15" s="1"/>
  <c r="R78" i="15"/>
  <c r="R297" i="15" s="1"/>
  <c r="P37" i="15"/>
  <c r="P78" i="15" s="1"/>
  <c r="P297" i="15" s="1"/>
  <c r="K45" i="15"/>
  <c r="I44" i="15"/>
  <c r="AB25" i="15"/>
  <c r="L34" i="15"/>
  <c r="E41" i="15"/>
  <c r="G42" i="15"/>
  <c r="I67" i="15"/>
  <c r="K68" i="15"/>
  <c r="E96" i="15"/>
  <c r="G97" i="15"/>
  <c r="I120" i="15"/>
  <c r="K121" i="15"/>
  <c r="E44" i="15"/>
  <c r="G59" i="15"/>
  <c r="E59" i="15"/>
  <c r="L82" i="15"/>
  <c r="L81" i="15" s="1"/>
  <c r="L113" i="15" s="1"/>
  <c r="V117" i="15"/>
  <c r="V116" i="15" s="1"/>
  <c r="V133" i="15" s="1"/>
  <c r="G123" i="15"/>
  <c r="E126" i="15"/>
  <c r="E116" i="15" s="1"/>
  <c r="E133" i="15" s="1"/>
  <c r="Z170" i="15"/>
  <c r="Z169" i="15" s="1"/>
  <c r="Z180" i="15" s="1"/>
  <c r="R5" i="15"/>
  <c r="R15" i="15" s="1"/>
  <c r="Z5" i="15"/>
  <c r="Z15" i="15" s="1"/>
  <c r="Z35" i="15" s="1"/>
  <c r="Z298" i="15" s="1"/>
  <c r="I59" i="15"/>
  <c r="G105" i="15"/>
  <c r="E104" i="15"/>
  <c r="I123" i="15"/>
  <c r="K124" i="15"/>
  <c r="E50" i="15"/>
  <c r="O63" i="15"/>
  <c r="M62" i="15"/>
  <c r="E64" i="15"/>
  <c r="M72" i="15"/>
  <c r="K71" i="15"/>
  <c r="K70" i="15" s="1"/>
  <c r="C81" i="15"/>
  <c r="C113" i="15" s="1"/>
  <c r="N5" i="15"/>
  <c r="N15" i="15" s="1"/>
  <c r="R17" i="15"/>
  <c r="R16" i="15" s="1"/>
  <c r="R34" i="15" s="1"/>
  <c r="D38" i="15"/>
  <c r="D37" i="15" s="1"/>
  <c r="D78" i="15" s="1"/>
  <c r="D297" i="15" s="1"/>
  <c r="L38" i="15"/>
  <c r="L37" i="15" s="1"/>
  <c r="L78" i="15" s="1"/>
  <c r="L297" i="15" s="1"/>
  <c r="T38" i="15"/>
  <c r="T37" i="15" s="1"/>
  <c r="T78" i="15" s="1"/>
  <c r="T297" i="15" s="1"/>
  <c r="AB38" i="15"/>
  <c r="G51" i="15"/>
  <c r="V64" i="15"/>
  <c r="V37" i="15" s="1"/>
  <c r="G66" i="15"/>
  <c r="H82" i="15"/>
  <c r="H81" i="15" s="1"/>
  <c r="H113" i="15" s="1"/>
  <c r="AB82" i="15"/>
  <c r="I90" i="15"/>
  <c r="V95" i="15"/>
  <c r="M110" i="15"/>
  <c r="K109" i="15"/>
  <c r="I130" i="15"/>
  <c r="G129" i="15"/>
  <c r="F5" i="15"/>
  <c r="F15" i="15" s="1"/>
  <c r="J82" i="15"/>
  <c r="V82" i="15"/>
  <c r="V81" i="15" s="1"/>
  <c r="V113" i="15" s="1"/>
  <c r="K91" i="15"/>
  <c r="R116" i="15"/>
  <c r="R133" i="15" s="1"/>
  <c r="I147" i="15"/>
  <c r="K149" i="15"/>
  <c r="X82" i="15"/>
  <c r="X81" i="15" s="1"/>
  <c r="X113" i="15" s="1"/>
  <c r="Z95" i="15"/>
  <c r="I112" i="15"/>
  <c r="G111" i="15"/>
  <c r="G108" i="15" s="1"/>
  <c r="F117" i="15"/>
  <c r="M128" i="15"/>
  <c r="K127" i="15"/>
  <c r="V78" i="15"/>
  <c r="V297" i="15" s="1"/>
  <c r="I119" i="15"/>
  <c r="G118" i="15"/>
  <c r="G71" i="15"/>
  <c r="G70" i="15" s="1"/>
  <c r="N95" i="15"/>
  <c r="J108" i="15"/>
  <c r="F126" i="15"/>
  <c r="I139" i="15"/>
  <c r="G138" i="15"/>
  <c r="G137" i="15" s="1"/>
  <c r="G136" i="15" s="1"/>
  <c r="G142" i="15" s="1"/>
  <c r="G101" i="15"/>
  <c r="E100" i="15"/>
  <c r="E95" i="15" s="1"/>
  <c r="G126" i="15"/>
  <c r="G90" i="15"/>
  <c r="E108" i="15"/>
  <c r="T117" i="15"/>
  <c r="T116" i="15" s="1"/>
  <c r="T133" i="15" s="1"/>
  <c r="P170" i="15"/>
  <c r="P169" i="15" s="1"/>
  <c r="P180" i="15" s="1"/>
  <c r="R191" i="15"/>
  <c r="R190" i="15" s="1"/>
  <c r="R201" i="15" s="1"/>
  <c r="G194" i="15"/>
  <c r="I195" i="15"/>
  <c r="E206" i="15"/>
  <c r="E205" i="15" s="1"/>
  <c r="E204" i="15" s="1"/>
  <c r="E208" i="15" s="1"/>
  <c r="G207" i="15"/>
  <c r="E138" i="15"/>
  <c r="E137" i="15" s="1"/>
  <c r="E136" i="15" s="1"/>
  <c r="E142" i="15" s="1"/>
  <c r="X155" i="15"/>
  <c r="X145" i="15" s="1"/>
  <c r="X165" i="15" s="1"/>
  <c r="I192" i="15"/>
  <c r="K193" i="15"/>
  <c r="T170" i="15"/>
  <c r="T169" i="15" s="1"/>
  <c r="T180" i="15" s="1"/>
  <c r="V146" i="15"/>
  <c r="V145" i="15" s="1"/>
  <c r="V165" i="15" s="1"/>
  <c r="M153" i="15"/>
  <c r="P155" i="15"/>
  <c r="P145" i="15" s="1"/>
  <c r="P165" i="15" s="1"/>
  <c r="G120" i="15"/>
  <c r="H137" i="15"/>
  <c r="H136" i="15" s="1"/>
  <c r="H142" i="15" s="1"/>
  <c r="P137" i="15"/>
  <c r="P136" i="15" s="1"/>
  <c r="P142" i="15" s="1"/>
  <c r="X137" i="15"/>
  <c r="X136" i="15" s="1"/>
  <c r="X142" i="15" s="1"/>
  <c r="I151" i="15"/>
  <c r="I154" i="15"/>
  <c r="K154" i="15" s="1"/>
  <c r="M154" i="15" s="1"/>
  <c r="O154" i="15" s="1"/>
  <c r="Q154" i="15" s="1"/>
  <c r="S154" i="15" s="1"/>
  <c r="U154" i="15" s="1"/>
  <c r="W154" i="15" s="1"/>
  <c r="Y154" i="15" s="1"/>
  <c r="AA154" i="15" s="1"/>
  <c r="AC154" i="15" s="1"/>
  <c r="G161" i="15"/>
  <c r="E160" i="15"/>
  <c r="E155" i="15" s="1"/>
  <c r="G171" i="15"/>
  <c r="I172" i="15"/>
  <c r="G224" i="15"/>
  <c r="I224" i="15" s="1"/>
  <c r="K224" i="15" s="1"/>
  <c r="M224" i="15" s="1"/>
  <c r="O224" i="15" s="1"/>
  <c r="Q224" i="15" s="1"/>
  <c r="S224" i="15" s="1"/>
  <c r="U224" i="15" s="1"/>
  <c r="W224" i="15" s="1"/>
  <c r="Y224" i="15" s="1"/>
  <c r="AA224" i="15" s="1"/>
  <c r="AC224" i="15" s="1"/>
  <c r="E222" i="15"/>
  <c r="N146" i="15"/>
  <c r="E184" i="15"/>
  <c r="E183" i="15" s="1"/>
  <c r="E187" i="15" s="1"/>
  <c r="E185" i="15"/>
  <c r="Q148" i="15"/>
  <c r="I179" i="15"/>
  <c r="G178" i="15"/>
  <c r="G186" i="15"/>
  <c r="R145" i="15"/>
  <c r="R165" i="15" s="1"/>
  <c r="X170" i="15"/>
  <c r="X169" i="15" s="1"/>
  <c r="X180" i="15" s="1"/>
  <c r="G198" i="15"/>
  <c r="C219" i="15"/>
  <c r="G228" i="15"/>
  <c r="E227" i="15"/>
  <c r="D230" i="15"/>
  <c r="G239" i="15"/>
  <c r="I239" i="15" s="1"/>
  <c r="E237" i="15"/>
  <c r="E230" i="15" s="1"/>
  <c r="D155" i="15"/>
  <c r="D145" i="15" s="1"/>
  <c r="D165" i="15" s="1"/>
  <c r="L155" i="15"/>
  <c r="L145" i="15" s="1"/>
  <c r="L165" i="15" s="1"/>
  <c r="T155" i="15"/>
  <c r="T145" i="15" s="1"/>
  <c r="T165" i="15" s="1"/>
  <c r="AB155" i="15"/>
  <c r="J191" i="15"/>
  <c r="J190" i="15" s="1"/>
  <c r="J201" i="15" s="1"/>
  <c r="E191" i="15"/>
  <c r="E190" i="15" s="1"/>
  <c r="E201" i="15" s="1"/>
  <c r="O232" i="15"/>
  <c r="M231" i="15"/>
  <c r="Z230" i="15"/>
  <c r="K223" i="15"/>
  <c r="O229" i="15"/>
  <c r="Q214" i="15"/>
  <c r="M248" i="15"/>
  <c r="K247" i="15"/>
  <c r="Z191" i="15"/>
  <c r="Z190" i="15" s="1"/>
  <c r="Z201" i="15" s="1"/>
  <c r="K226" i="15"/>
  <c r="I225" i="15"/>
  <c r="M221" i="15"/>
  <c r="K220" i="15"/>
  <c r="M238" i="15"/>
  <c r="T230" i="15"/>
  <c r="L244" i="15"/>
  <c r="AB219" i="15"/>
  <c r="AB218" i="15" s="1"/>
  <c r="N244" i="15"/>
  <c r="X244" i="15"/>
  <c r="I247" i="15"/>
  <c r="G268" i="15"/>
  <c r="E267" i="15"/>
  <c r="E264" i="15" s="1"/>
  <c r="E263" i="15" s="1"/>
  <c r="E272" i="15" s="1"/>
  <c r="G255" i="15"/>
  <c r="G257" i="15"/>
  <c r="G256" i="15" s="1"/>
  <c r="I258" i="15"/>
  <c r="I265" i="15"/>
  <c r="K266" i="15"/>
  <c r="D219" i="15"/>
  <c r="E235" i="15"/>
  <c r="G236" i="15"/>
  <c r="AB230" i="15"/>
  <c r="R244" i="15"/>
  <c r="J276" i="15"/>
  <c r="J275" i="15" s="1"/>
  <c r="J281" i="15" s="1"/>
  <c r="E245" i="15"/>
  <c r="E244" i="15" s="1"/>
  <c r="G246" i="15"/>
  <c r="C264" i="15"/>
  <c r="C263" i="15" s="1"/>
  <c r="C272" i="15" s="1"/>
  <c r="K270" i="15"/>
  <c r="K269" i="15" s="1"/>
  <c r="M271" i="15"/>
  <c r="G292" i="15"/>
  <c r="E291" i="15"/>
  <c r="G289" i="15"/>
  <c r="G287" i="15"/>
  <c r="E286" i="15"/>
  <c r="T276" i="15"/>
  <c r="T275" i="15" s="1"/>
  <c r="T281" i="15" s="1"/>
  <c r="N263" i="15"/>
  <c r="N272" i="15" s="1"/>
  <c r="K278" i="15"/>
  <c r="I277" i="15"/>
  <c r="H252" i="15"/>
  <c r="H260" i="15" s="1"/>
  <c r="Z276" i="15"/>
  <c r="Z275" i="15" s="1"/>
  <c r="Z281" i="15" s="1"/>
  <c r="I280" i="15"/>
  <c r="G279" i="15"/>
  <c r="G276" i="15" s="1"/>
  <c r="G275" i="15" s="1"/>
  <c r="G281" i="15" s="1"/>
  <c r="P285" i="15"/>
  <c r="P284" i="15" s="1"/>
  <c r="P293" i="15" s="1"/>
  <c r="J285" i="15"/>
  <c r="J284" i="15" s="1"/>
  <c r="J293" i="15" s="1"/>
  <c r="R285" i="15"/>
  <c r="R284" i="15" s="1"/>
  <c r="R293" i="15" s="1"/>
  <c r="Z285" i="15"/>
  <c r="Z284" i="15" s="1"/>
  <c r="Z293" i="15" s="1"/>
  <c r="C269" i="5"/>
  <c r="C267" i="5"/>
  <c r="C260" i="5"/>
  <c r="C258" i="5"/>
  <c r="C257" i="5" s="1"/>
  <c r="C256" i="5" s="1"/>
  <c r="C262" i="5" s="1"/>
  <c r="C251" i="5"/>
  <c r="C250" i="5" s="1"/>
  <c r="C248" i="5"/>
  <c r="C247" i="5" s="1"/>
  <c r="C241" i="5"/>
  <c r="C239" i="5"/>
  <c r="C238" i="5" s="1"/>
  <c r="C234" i="5"/>
  <c r="C232" i="5"/>
  <c r="C230" i="5"/>
  <c r="C228" i="5"/>
  <c r="C224" i="5"/>
  <c r="C222" i="5"/>
  <c r="C219" i="5"/>
  <c r="C217" i="5"/>
  <c r="C210" i="5"/>
  <c r="C209" i="5" s="1"/>
  <c r="C208" i="5" s="1"/>
  <c r="C212" i="5" s="1"/>
  <c r="C203" i="5"/>
  <c r="C202" i="5" s="1"/>
  <c r="C201" i="5" s="1"/>
  <c r="C205" i="5" s="1"/>
  <c r="C195" i="5"/>
  <c r="C193" i="5"/>
  <c r="C191" i="5"/>
  <c r="C189" i="5"/>
  <c r="C182" i="5"/>
  <c r="C181" i="5"/>
  <c r="C180" i="5"/>
  <c r="C184" i="5" s="1"/>
  <c r="C175" i="5"/>
  <c r="C173" i="5"/>
  <c r="C168" i="5"/>
  <c r="C159" i="5"/>
  <c r="C157" i="5"/>
  <c r="C155" i="5"/>
  <c r="C153" i="5"/>
  <c r="C152" i="5" s="1"/>
  <c r="C149" i="5"/>
  <c r="C147" i="5"/>
  <c r="C144" i="5"/>
  <c r="C137" i="5"/>
  <c r="C135" i="5"/>
  <c r="C126" i="5"/>
  <c r="C124" i="5"/>
  <c r="C120" i="5"/>
  <c r="C117" i="5"/>
  <c r="C115" i="5"/>
  <c r="C108" i="5"/>
  <c r="C106" i="5"/>
  <c r="C105" i="5" s="1"/>
  <c r="C101" i="5"/>
  <c r="C99" i="5"/>
  <c r="C97" i="5"/>
  <c r="C95" i="5"/>
  <c r="C93" i="5"/>
  <c r="C90" i="5"/>
  <c r="C87" i="5"/>
  <c r="C85" i="5"/>
  <c r="C82" i="5"/>
  <c r="C80" i="5"/>
  <c r="C73" i="5"/>
  <c r="C72" i="5"/>
  <c r="C71" i="5" s="1"/>
  <c r="C68" i="5"/>
  <c r="C67" i="5" s="1"/>
  <c r="C64" i="5"/>
  <c r="C62" i="5"/>
  <c r="C59" i="5"/>
  <c r="C56" i="5"/>
  <c r="C54" i="5"/>
  <c r="C50" i="5"/>
  <c r="C47" i="5"/>
  <c r="C46" i="5" s="1"/>
  <c r="C44" i="5"/>
  <c r="C43" i="5"/>
  <c r="C42" i="5"/>
  <c r="C39" i="5"/>
  <c r="C30" i="5"/>
  <c r="C29" i="5" s="1"/>
  <c r="C27" i="5"/>
  <c r="C26" i="5" s="1"/>
  <c r="C23" i="5"/>
  <c r="C20" i="5"/>
  <c r="C18" i="5"/>
  <c r="C17" i="5" s="1"/>
  <c r="C16" i="5" s="1"/>
  <c r="C13" i="5"/>
  <c r="C11" i="5"/>
  <c r="C10" i="5" s="1"/>
  <c r="C7" i="5"/>
  <c r="C6" i="5" s="1"/>
  <c r="C114" i="5" l="1"/>
  <c r="C266" i="5"/>
  <c r="C265" i="5" s="1"/>
  <c r="C271" i="5" s="1"/>
  <c r="D218" i="15"/>
  <c r="D249" i="15" s="1"/>
  <c r="D296" i="15" s="1"/>
  <c r="N81" i="15"/>
  <c r="N113" i="15" s="1"/>
  <c r="G162" i="15"/>
  <c r="I163" i="15"/>
  <c r="E49" i="15"/>
  <c r="E37" i="15" s="1"/>
  <c r="E78" i="15" s="1"/>
  <c r="E297" i="15" s="1"/>
  <c r="L218" i="15"/>
  <c r="J249" i="15"/>
  <c r="J296" i="15" s="1"/>
  <c r="J299" i="15" s="1"/>
  <c r="P218" i="15"/>
  <c r="K141" i="15"/>
  <c r="I140" i="15"/>
  <c r="X249" i="15"/>
  <c r="X296" i="15" s="1"/>
  <c r="I222" i="15"/>
  <c r="E81" i="15"/>
  <c r="E113" i="15" s="1"/>
  <c r="V218" i="15"/>
  <c r="F218" i="15"/>
  <c r="F249" i="15" s="1"/>
  <c r="J81" i="15"/>
  <c r="J113" i="15" s="1"/>
  <c r="E219" i="15"/>
  <c r="E218" i="15" s="1"/>
  <c r="E249" i="15" s="1"/>
  <c r="E296" i="15" s="1"/>
  <c r="E299" i="15" s="1"/>
  <c r="G170" i="15"/>
  <c r="G169" i="15" s="1"/>
  <c r="G180" i="15" s="1"/>
  <c r="L35" i="15"/>
  <c r="L298" i="15" s="1"/>
  <c r="T218" i="15"/>
  <c r="T249" i="15" s="1"/>
  <c r="T296" i="15" s="1"/>
  <c r="T299" i="15" s="1"/>
  <c r="P35" i="15"/>
  <c r="P298" i="15" s="1"/>
  <c r="I197" i="15"/>
  <c r="G196" i="15"/>
  <c r="R218" i="15"/>
  <c r="R249" i="15" s="1"/>
  <c r="R296" i="15" s="1"/>
  <c r="Z218" i="15"/>
  <c r="Z249" i="15" s="1"/>
  <c r="M157" i="15"/>
  <c r="M156" i="15" s="1"/>
  <c r="G85" i="15"/>
  <c r="N35" i="15"/>
  <c r="N298" i="15" s="1"/>
  <c r="N218" i="15"/>
  <c r="N249" i="15" s="1"/>
  <c r="N296" i="15" s="1"/>
  <c r="N299" i="15" s="1"/>
  <c r="L249" i="15"/>
  <c r="L296" i="15" s="1"/>
  <c r="L299" i="15" s="1"/>
  <c r="C249" i="15"/>
  <c r="C296" i="15" s="1"/>
  <c r="C299" i="15" s="1"/>
  <c r="C218" i="15"/>
  <c r="P249" i="15"/>
  <c r="P296" i="15" s="1"/>
  <c r="P299" i="15" s="1"/>
  <c r="X37" i="15"/>
  <c r="X78" i="15" s="1"/>
  <c r="X297" i="15" s="1"/>
  <c r="C37" i="15"/>
  <c r="C78" i="15" s="1"/>
  <c r="C297" i="15" s="1"/>
  <c r="X218" i="15"/>
  <c r="H37" i="15"/>
  <c r="H78" i="15" s="1"/>
  <c r="H297" i="15" s="1"/>
  <c r="I71" i="15"/>
  <c r="I70" i="15" s="1"/>
  <c r="K94" i="15"/>
  <c r="I93" i="15"/>
  <c r="K243" i="15"/>
  <c r="K242" i="15" s="1"/>
  <c r="I241" i="15"/>
  <c r="M199" i="15"/>
  <c r="G82" i="15"/>
  <c r="K55" i="15"/>
  <c r="M55" i="15" s="1"/>
  <c r="E35" i="15"/>
  <c r="E298" i="15" s="1"/>
  <c r="I57" i="15"/>
  <c r="K58" i="15"/>
  <c r="G76" i="15"/>
  <c r="G75" i="15" s="1"/>
  <c r="G74" i="15" s="1"/>
  <c r="I77" i="15"/>
  <c r="K234" i="15"/>
  <c r="I233" i="15"/>
  <c r="E145" i="15"/>
  <c r="E165" i="15" s="1"/>
  <c r="K177" i="15"/>
  <c r="I176" i="15"/>
  <c r="F37" i="15"/>
  <c r="F78" i="15" s="1"/>
  <c r="F297" i="15" s="1"/>
  <c r="V249" i="15"/>
  <c r="V296" i="15" s="1"/>
  <c r="V299" i="15" s="1"/>
  <c r="I13" i="15"/>
  <c r="K14" i="15"/>
  <c r="N145" i="15"/>
  <c r="N165" i="15" s="1"/>
  <c r="G191" i="15"/>
  <c r="G190" i="15" s="1"/>
  <c r="G201" i="15" s="1"/>
  <c r="G25" i="15"/>
  <c r="H249" i="15"/>
  <c r="H296" i="15" s="1"/>
  <c r="J37" i="15"/>
  <c r="J78" i="15" s="1"/>
  <c r="J297" i="15" s="1"/>
  <c r="R35" i="15"/>
  <c r="R298" i="15" s="1"/>
  <c r="K99" i="15"/>
  <c r="I98" i="15"/>
  <c r="K158" i="15"/>
  <c r="M159" i="15"/>
  <c r="I83" i="15"/>
  <c r="K84" i="15"/>
  <c r="J34" i="15"/>
  <c r="J35" i="15" s="1"/>
  <c r="J298" i="15" s="1"/>
  <c r="E285" i="15"/>
  <c r="E284" i="15" s="1"/>
  <c r="E293" i="15" s="1"/>
  <c r="M59" i="15"/>
  <c r="G23" i="15"/>
  <c r="G17" i="15" s="1"/>
  <c r="G16" i="15" s="1"/>
  <c r="I24" i="15"/>
  <c r="AB145" i="15"/>
  <c r="AB165" i="15" s="1"/>
  <c r="AB81" i="15"/>
  <c r="AB113" i="15" s="1"/>
  <c r="Z81" i="15"/>
  <c r="Z113" i="15" s="1"/>
  <c r="AB37" i="15"/>
  <c r="AB78" i="15" s="1"/>
  <c r="AB297" i="15" s="1"/>
  <c r="AB34" i="15"/>
  <c r="AB35" i="15" s="1"/>
  <c r="AB298" i="15" s="1"/>
  <c r="I42" i="15"/>
  <c r="G41" i="15"/>
  <c r="K89" i="15"/>
  <c r="I88" i="15"/>
  <c r="I289" i="15"/>
  <c r="G288" i="15"/>
  <c r="I186" i="15"/>
  <c r="G185" i="15"/>
  <c r="G184" i="15"/>
  <c r="G183" i="15" s="1"/>
  <c r="G187" i="15" s="1"/>
  <c r="I161" i="15"/>
  <c r="G160" i="15"/>
  <c r="G155" i="15" s="1"/>
  <c r="G145" i="15" s="1"/>
  <c r="G165" i="15" s="1"/>
  <c r="O199" i="15"/>
  <c r="M198" i="15"/>
  <c r="K86" i="15"/>
  <c r="I85" i="15"/>
  <c r="K120" i="15"/>
  <c r="M121" i="15"/>
  <c r="K47" i="15"/>
  <c r="I46" i="15"/>
  <c r="I40" i="15"/>
  <c r="G39" i="15"/>
  <c r="K19" i="15"/>
  <c r="I18" i="15"/>
  <c r="I287" i="15"/>
  <c r="G286" i="15"/>
  <c r="O238" i="15"/>
  <c r="O157" i="15"/>
  <c r="M91" i="15"/>
  <c r="K90" i="15"/>
  <c r="M124" i="15"/>
  <c r="K123" i="15"/>
  <c r="I257" i="15"/>
  <c r="I256" i="15" s="1"/>
  <c r="K258" i="15"/>
  <c r="O221" i="15"/>
  <c r="M220" i="15"/>
  <c r="O248" i="15"/>
  <c r="M247" i="15"/>
  <c r="M223" i="15"/>
  <c r="K222" i="15"/>
  <c r="O231" i="15"/>
  <c r="Q232" i="15"/>
  <c r="I101" i="15"/>
  <c r="G100" i="15"/>
  <c r="O128" i="15"/>
  <c r="M127" i="15"/>
  <c r="O72" i="15"/>
  <c r="M71" i="15"/>
  <c r="M70" i="15" s="1"/>
  <c r="M31" i="15"/>
  <c r="K30" i="15"/>
  <c r="K29" i="15" s="1"/>
  <c r="K103" i="15"/>
  <c r="I102" i="15"/>
  <c r="G291" i="15"/>
  <c r="I292" i="15"/>
  <c r="AB249" i="15"/>
  <c r="G227" i="15"/>
  <c r="I228" i="15"/>
  <c r="I178" i="15"/>
  <c r="K179" i="15"/>
  <c r="I152" i="15"/>
  <c r="F116" i="15"/>
  <c r="F133" i="15" s="1"/>
  <c r="F296" i="15" s="1"/>
  <c r="I129" i="15"/>
  <c r="I126" i="15" s="1"/>
  <c r="K130" i="15"/>
  <c r="I105" i="15"/>
  <c r="G104" i="15"/>
  <c r="I97" i="15"/>
  <c r="G96" i="15"/>
  <c r="K12" i="15"/>
  <c r="I11" i="15"/>
  <c r="I10" i="15" s="1"/>
  <c r="Q60" i="15"/>
  <c r="O59" i="15"/>
  <c r="K277" i="15"/>
  <c r="M278" i="15"/>
  <c r="M270" i="15"/>
  <c r="M269" i="15" s="1"/>
  <c r="O271" i="15"/>
  <c r="I236" i="15"/>
  <c r="G235" i="15"/>
  <c r="I255" i="15"/>
  <c r="G254" i="15"/>
  <c r="G253" i="15" s="1"/>
  <c r="G252" i="15" s="1"/>
  <c r="G260" i="15" s="1"/>
  <c r="G222" i="15"/>
  <c r="G219" i="15" s="1"/>
  <c r="K151" i="15"/>
  <c r="I150" i="15"/>
  <c r="I146" i="15" s="1"/>
  <c r="O153" i="15"/>
  <c r="M152" i="15"/>
  <c r="M193" i="15"/>
  <c r="K192" i="15"/>
  <c r="M149" i="15"/>
  <c r="K147" i="15"/>
  <c r="I66" i="15"/>
  <c r="G65" i="15"/>
  <c r="G64" i="15" s="1"/>
  <c r="I8" i="15"/>
  <c r="G7" i="15"/>
  <c r="G6" i="15" s="1"/>
  <c r="G5" i="15" s="1"/>
  <c r="G15" i="15" s="1"/>
  <c r="I279" i="15"/>
  <c r="I276" i="15" s="1"/>
  <c r="I275" i="15" s="1"/>
  <c r="I281" i="15" s="1"/>
  <c r="K280" i="15"/>
  <c r="K239" i="15"/>
  <c r="I237" i="15"/>
  <c r="I246" i="15"/>
  <c r="G245" i="15"/>
  <c r="G244" i="15" s="1"/>
  <c r="M226" i="15"/>
  <c r="K225" i="15"/>
  <c r="S214" i="15"/>
  <c r="Q213" i="15"/>
  <c r="Q212" i="15" s="1"/>
  <c r="Q211" i="15" s="1"/>
  <c r="Q215" i="15" s="1"/>
  <c r="K152" i="15"/>
  <c r="I207" i="15"/>
  <c r="G206" i="15"/>
  <c r="G205" i="15" s="1"/>
  <c r="G204" i="15" s="1"/>
  <c r="G208" i="15" s="1"/>
  <c r="I111" i="15"/>
  <c r="I108" i="15" s="1"/>
  <c r="K112" i="15"/>
  <c r="O110" i="15"/>
  <c r="M109" i="15"/>
  <c r="Q63" i="15"/>
  <c r="O62" i="15"/>
  <c r="I27" i="15"/>
  <c r="I26" i="15" s="1"/>
  <c r="I25" i="15" s="1"/>
  <c r="K28" i="15"/>
  <c r="X35" i="15"/>
  <c r="X298" i="15" s="1"/>
  <c r="S148" i="15"/>
  <c r="I171" i="15"/>
  <c r="K172" i="15"/>
  <c r="K139" i="15"/>
  <c r="I138" i="15"/>
  <c r="I137" i="15" s="1"/>
  <c r="I136" i="15" s="1"/>
  <c r="I142" i="15" s="1"/>
  <c r="G117" i="15"/>
  <c r="G116" i="15" s="1"/>
  <c r="G133" i="15" s="1"/>
  <c r="I51" i="15"/>
  <c r="G50" i="15"/>
  <c r="G49" i="15" s="1"/>
  <c r="M68" i="15"/>
  <c r="K67" i="15"/>
  <c r="F35" i="15"/>
  <c r="F298" i="15" s="1"/>
  <c r="D35" i="15"/>
  <c r="D298" i="15" s="1"/>
  <c r="G237" i="15"/>
  <c r="K265" i="15"/>
  <c r="M266" i="15"/>
  <c r="I268" i="15"/>
  <c r="G267" i="15"/>
  <c r="G264" i="15" s="1"/>
  <c r="G263" i="15" s="1"/>
  <c r="G272" i="15" s="1"/>
  <c r="Q229" i="15"/>
  <c r="K195" i="15"/>
  <c r="I194" i="15"/>
  <c r="I118" i="15"/>
  <c r="I117" i="15" s="1"/>
  <c r="I116" i="15" s="1"/>
  <c r="I133" i="15" s="1"/>
  <c r="K119" i="15"/>
  <c r="K44" i="15"/>
  <c r="M45" i="15"/>
  <c r="K21" i="15"/>
  <c r="I20" i="15"/>
  <c r="C92" i="5"/>
  <c r="C79" i="5"/>
  <c r="C5" i="5"/>
  <c r="C15" i="5" s="1"/>
  <c r="C188" i="5"/>
  <c r="C187" i="5" s="1"/>
  <c r="C198" i="5" s="1"/>
  <c r="C61" i="5"/>
  <c r="C167" i="5"/>
  <c r="C166" i="5" s="1"/>
  <c r="C177" i="5" s="1"/>
  <c r="C143" i="5"/>
  <c r="C142" i="5" s="1"/>
  <c r="C162" i="5" s="1"/>
  <c r="C246" i="5"/>
  <c r="C253" i="5" s="1"/>
  <c r="C78" i="5"/>
  <c r="C110" i="5" s="1"/>
  <c r="C123" i="5"/>
  <c r="C113" i="5" s="1"/>
  <c r="C130" i="5" s="1"/>
  <c r="C216" i="5"/>
  <c r="C49" i="5"/>
  <c r="C41" i="5"/>
  <c r="C38" i="5" s="1"/>
  <c r="C25" i="5"/>
  <c r="C34" i="5" s="1"/>
  <c r="C227" i="5"/>
  <c r="C215" i="5" s="1"/>
  <c r="C243" i="5" s="1"/>
  <c r="C272" i="5" s="1"/>
  <c r="C134" i="5"/>
  <c r="C133" i="5" s="1"/>
  <c r="C139" i="5" s="1"/>
  <c r="R299" i="15" l="1"/>
  <c r="K163" i="15"/>
  <c r="I162" i="15"/>
  <c r="G38" i="15"/>
  <c r="G34" i="15"/>
  <c r="K93" i="15"/>
  <c r="M94" i="15"/>
  <c r="D299" i="15"/>
  <c r="X299" i="15"/>
  <c r="H299" i="15"/>
  <c r="K140" i="15"/>
  <c r="M141" i="15"/>
  <c r="G218" i="15"/>
  <c r="G249" i="15" s="1"/>
  <c r="G296" i="15" s="1"/>
  <c r="K197" i="15"/>
  <c r="I196" i="15"/>
  <c r="I191" i="15" s="1"/>
  <c r="I190" i="15" s="1"/>
  <c r="I201" i="15" s="1"/>
  <c r="M243" i="15"/>
  <c r="M242" i="15" s="1"/>
  <c r="K241" i="15"/>
  <c r="M84" i="15"/>
  <c r="K83" i="15"/>
  <c r="M99" i="15"/>
  <c r="K98" i="15"/>
  <c r="I17" i="15"/>
  <c r="I16" i="15" s="1"/>
  <c r="I34" i="15" s="1"/>
  <c r="I35" i="15" s="1"/>
  <c r="I298" i="15" s="1"/>
  <c r="K176" i="15"/>
  <c r="M177" i="15"/>
  <c r="I23" i="15"/>
  <c r="K24" i="15"/>
  <c r="K54" i="15"/>
  <c r="K13" i="15"/>
  <c r="M14" i="15"/>
  <c r="M234" i="15"/>
  <c r="K233" i="15"/>
  <c r="O159" i="15"/>
  <c r="M158" i="15"/>
  <c r="K77" i="15"/>
  <c r="I76" i="15"/>
  <c r="I75" i="15" s="1"/>
  <c r="I74" i="15" s="1"/>
  <c r="Z296" i="15"/>
  <c r="Z299" i="15" s="1"/>
  <c r="K57" i="15"/>
  <c r="M58" i="15"/>
  <c r="AB296" i="15"/>
  <c r="AB299" i="15" s="1"/>
  <c r="K138" i="15"/>
  <c r="K137" i="15" s="1"/>
  <c r="K136" i="15" s="1"/>
  <c r="K142" i="15" s="1"/>
  <c r="M139" i="15"/>
  <c r="M28" i="15"/>
  <c r="K27" i="15"/>
  <c r="K26" i="15" s="1"/>
  <c r="K25" i="15" s="1"/>
  <c r="U214" i="15"/>
  <c r="S213" i="15"/>
  <c r="S212" i="15" s="1"/>
  <c r="S211" i="15" s="1"/>
  <c r="S215" i="15" s="1"/>
  <c r="M192" i="15"/>
  <c r="O193" i="15"/>
  <c r="G95" i="15"/>
  <c r="G81" i="15" s="1"/>
  <c r="G113" i="15" s="1"/>
  <c r="M47" i="15"/>
  <c r="K46" i="15"/>
  <c r="O198" i="15"/>
  <c r="Q199" i="15"/>
  <c r="M195" i="15"/>
  <c r="K194" i="15"/>
  <c r="G230" i="15"/>
  <c r="O68" i="15"/>
  <c r="M67" i="15"/>
  <c r="M172" i="15"/>
  <c r="K171" i="15"/>
  <c r="I235" i="15"/>
  <c r="K236" i="15"/>
  <c r="I104" i="15"/>
  <c r="K105" i="15"/>
  <c r="I100" i="15"/>
  <c r="K101" i="15"/>
  <c r="O247" i="15"/>
  <c r="Q248" i="15"/>
  <c r="M123" i="15"/>
  <c r="O124" i="15"/>
  <c r="G285" i="15"/>
  <c r="G284" i="15" s="1"/>
  <c r="G293" i="15" s="1"/>
  <c r="O121" i="15"/>
  <c r="M120" i="15"/>
  <c r="S229" i="15"/>
  <c r="I170" i="15"/>
  <c r="I169" i="15" s="1"/>
  <c r="I180" i="15" s="1"/>
  <c r="O226" i="15"/>
  <c r="M225" i="15"/>
  <c r="M280" i="15"/>
  <c r="K279" i="15"/>
  <c r="K276" i="15" s="1"/>
  <c r="K275" i="15" s="1"/>
  <c r="K281" i="15" s="1"/>
  <c r="K66" i="15"/>
  <c r="I65" i="15"/>
  <c r="I64" i="15" s="1"/>
  <c r="O152" i="15"/>
  <c r="Q153" i="15"/>
  <c r="O270" i="15"/>
  <c r="O269" i="15" s="1"/>
  <c r="Q271" i="15"/>
  <c r="K129" i="15"/>
  <c r="K126" i="15" s="1"/>
  <c r="M130" i="15"/>
  <c r="M179" i="15"/>
  <c r="K178" i="15"/>
  <c r="K287" i="15"/>
  <c r="I286" i="15"/>
  <c r="K161" i="15"/>
  <c r="I160" i="15"/>
  <c r="I155" i="15" s="1"/>
  <c r="I288" i="15"/>
  <c r="K289" i="15"/>
  <c r="K11" i="15"/>
  <c r="K10" i="15" s="1"/>
  <c r="M12" i="15"/>
  <c r="M103" i="15"/>
  <c r="K102" i="15"/>
  <c r="O45" i="15"/>
  <c r="M44" i="15"/>
  <c r="Q62" i="15"/>
  <c r="S63" i="15"/>
  <c r="K207" i="15"/>
  <c r="I206" i="15"/>
  <c r="I205" i="15" s="1"/>
  <c r="I204" i="15" s="1"/>
  <c r="I208" i="15" s="1"/>
  <c r="I245" i="15"/>
  <c r="I244" i="15" s="1"/>
  <c r="K246" i="15"/>
  <c r="K150" i="15"/>
  <c r="K146" i="15" s="1"/>
  <c r="M151" i="15"/>
  <c r="O278" i="15"/>
  <c r="M277" i="15"/>
  <c r="K228" i="15"/>
  <c r="I227" i="15"/>
  <c r="I219" i="15" s="1"/>
  <c r="Q231" i="15"/>
  <c r="S232" i="15"/>
  <c r="K257" i="15"/>
  <c r="K256" i="15" s="1"/>
  <c r="M258" i="15"/>
  <c r="K18" i="15"/>
  <c r="M19" i="15"/>
  <c r="I82" i="15"/>
  <c r="M89" i="15"/>
  <c r="K88" i="15"/>
  <c r="K20" i="15"/>
  <c r="M21" i="15"/>
  <c r="I50" i="15"/>
  <c r="I49" i="15" s="1"/>
  <c r="K51" i="15"/>
  <c r="O71" i="15"/>
  <c r="O70" i="15" s="1"/>
  <c r="Q72" i="15"/>
  <c r="K268" i="15"/>
  <c r="I267" i="15"/>
  <c r="I264" i="15" s="1"/>
  <c r="I263" i="15" s="1"/>
  <c r="I272" i="15" s="1"/>
  <c r="O55" i="15"/>
  <c r="M54" i="15"/>
  <c r="K8" i="15"/>
  <c r="I7" i="15"/>
  <c r="I6" i="15" s="1"/>
  <c r="I5" i="15" s="1"/>
  <c r="I15" i="15" s="1"/>
  <c r="O31" i="15"/>
  <c r="M30" i="15"/>
  <c r="M29" i="15" s="1"/>
  <c r="O156" i="15"/>
  <c r="Q157" i="15"/>
  <c r="G37" i="15"/>
  <c r="G78" i="15" s="1"/>
  <c r="G297" i="15" s="1"/>
  <c r="K85" i="15"/>
  <c r="M86" i="15"/>
  <c r="I185" i="15"/>
  <c r="I184" i="15"/>
  <c r="I183" i="15" s="1"/>
  <c r="I187" i="15" s="1"/>
  <c r="K186" i="15"/>
  <c r="F299" i="15"/>
  <c r="U148" i="15"/>
  <c r="I145" i="15"/>
  <c r="I165" i="15" s="1"/>
  <c r="O220" i="15"/>
  <c r="Q221" i="15"/>
  <c r="O91" i="15"/>
  <c r="M90" i="15"/>
  <c r="K118" i="15"/>
  <c r="K117" i="15" s="1"/>
  <c r="M119" i="15"/>
  <c r="M265" i="15"/>
  <c r="O266" i="15"/>
  <c r="Q110" i="15"/>
  <c r="O109" i="15"/>
  <c r="I230" i="15"/>
  <c r="G35" i="15"/>
  <c r="G298" i="15" s="1"/>
  <c r="O149" i="15"/>
  <c r="M147" i="15"/>
  <c r="Q128" i="15"/>
  <c r="O127" i="15"/>
  <c r="K40" i="15"/>
  <c r="I39" i="15"/>
  <c r="K42" i="15"/>
  <c r="I41" i="15"/>
  <c r="M112" i="15"/>
  <c r="K111" i="15"/>
  <c r="K108" i="15" s="1"/>
  <c r="M239" i="15"/>
  <c r="K237" i="15"/>
  <c r="K255" i="15"/>
  <c r="I254" i="15"/>
  <c r="I253" i="15" s="1"/>
  <c r="I252" i="15" s="1"/>
  <c r="I260" i="15" s="1"/>
  <c r="Q59" i="15"/>
  <c r="S60" i="15"/>
  <c r="K97" i="15"/>
  <c r="I96" i="15"/>
  <c r="I291" i="15"/>
  <c r="K292" i="15"/>
  <c r="M222" i="15"/>
  <c r="O223" i="15"/>
  <c r="Q238" i="15"/>
  <c r="C35" i="5"/>
  <c r="C274" i="5" s="1"/>
  <c r="C37" i="5"/>
  <c r="C75" i="5" s="1"/>
  <c r="C273" i="5" s="1"/>
  <c r="C275" i="5" s="1"/>
  <c r="O94" i="15" l="1"/>
  <c r="M93" i="15"/>
  <c r="M140" i="15"/>
  <c r="O141" i="15"/>
  <c r="I218" i="15"/>
  <c r="K196" i="15"/>
  <c r="K191" i="15" s="1"/>
  <c r="K190" i="15" s="1"/>
  <c r="K201" i="15" s="1"/>
  <c r="M197" i="15"/>
  <c r="M163" i="15"/>
  <c r="K162" i="15"/>
  <c r="I95" i="15"/>
  <c r="O243" i="15"/>
  <c r="O242" i="15" s="1"/>
  <c r="M241" i="15"/>
  <c r="K170" i="15"/>
  <c r="K169" i="15" s="1"/>
  <c r="K180" i="15" s="1"/>
  <c r="K82" i="15"/>
  <c r="Q159" i="15"/>
  <c r="O158" i="15"/>
  <c r="M176" i="15"/>
  <c r="O177" i="15"/>
  <c r="O58" i="15"/>
  <c r="M57" i="15"/>
  <c r="O234" i="15"/>
  <c r="M233" i="15"/>
  <c r="O14" i="15"/>
  <c r="M13" i="15"/>
  <c r="M98" i="15"/>
  <c r="O99" i="15"/>
  <c r="K76" i="15"/>
  <c r="K75" i="15" s="1"/>
  <c r="K74" i="15" s="1"/>
  <c r="M77" i="15"/>
  <c r="K23" i="15"/>
  <c r="K17" i="15" s="1"/>
  <c r="K16" i="15" s="1"/>
  <c r="K34" i="15" s="1"/>
  <c r="M24" i="15"/>
  <c r="O84" i="15"/>
  <c r="M83" i="15"/>
  <c r="O12" i="15"/>
  <c r="M11" i="15"/>
  <c r="M10" i="15" s="1"/>
  <c r="U63" i="15"/>
  <c r="S62" i="15"/>
  <c r="K286" i="15"/>
  <c r="M287" i="15"/>
  <c r="S271" i="15"/>
  <c r="Q270" i="15"/>
  <c r="Q269" i="15" s="1"/>
  <c r="O120" i="15"/>
  <c r="Q121" i="15"/>
  <c r="M105" i="15"/>
  <c r="K104" i="15"/>
  <c r="O239" i="15"/>
  <c r="M237" i="15"/>
  <c r="I38" i="15"/>
  <c r="I37" i="15" s="1"/>
  <c r="I78" i="15" s="1"/>
  <c r="I297" i="15" s="1"/>
  <c r="O119" i="15"/>
  <c r="M118" i="15"/>
  <c r="M117" i="15" s="1"/>
  <c r="W148" i="15"/>
  <c r="Q156" i="15"/>
  <c r="S157" i="15"/>
  <c r="O21" i="15"/>
  <c r="M20" i="15"/>
  <c r="M257" i="15"/>
  <c r="M256" i="15" s="1"/>
  <c r="O258" i="15"/>
  <c r="O277" i="15"/>
  <c r="Q278" i="15"/>
  <c r="O225" i="15"/>
  <c r="Q226" i="15"/>
  <c r="O172" i="15"/>
  <c r="M171" i="15"/>
  <c r="M51" i="15"/>
  <c r="K50" i="15"/>
  <c r="K49" i="15" s="1"/>
  <c r="I285" i="15"/>
  <c r="I284" i="15" s="1"/>
  <c r="I293" i="15" s="1"/>
  <c r="M42" i="15"/>
  <c r="K41" i="15"/>
  <c r="S238" i="15"/>
  <c r="K96" i="15"/>
  <c r="M97" i="15"/>
  <c r="K39" i="15"/>
  <c r="M40" i="15"/>
  <c r="Q149" i="15"/>
  <c r="O147" i="15"/>
  <c r="K116" i="15"/>
  <c r="K133" i="15" s="1"/>
  <c r="O54" i="15"/>
  <c r="Q55" i="15"/>
  <c r="O151" i="15"/>
  <c r="M150" i="15"/>
  <c r="M146" i="15" s="1"/>
  <c r="Q152" i="15"/>
  <c r="S153" i="15"/>
  <c r="O123" i="15"/>
  <c r="Q124" i="15"/>
  <c r="O47" i="15"/>
  <c r="M46" i="15"/>
  <c r="O265" i="15"/>
  <c r="Q266" i="15"/>
  <c r="O112" i="15"/>
  <c r="M111" i="15"/>
  <c r="M108" i="15" s="1"/>
  <c r="K184" i="15"/>
  <c r="K183" i="15" s="1"/>
  <c r="K187" i="15" s="1"/>
  <c r="K185" i="15"/>
  <c r="M186" i="15"/>
  <c r="M8" i="15"/>
  <c r="K7" i="15"/>
  <c r="K6" i="15" s="1"/>
  <c r="K5" i="15" s="1"/>
  <c r="K15" i="15" s="1"/>
  <c r="M289" i="15"/>
  <c r="K288" i="15"/>
  <c r="W214" i="15"/>
  <c r="U213" i="15"/>
  <c r="U212" i="15" s="1"/>
  <c r="U211" i="15" s="1"/>
  <c r="U215" i="15" s="1"/>
  <c r="O222" i="15"/>
  <c r="Q223" i="15"/>
  <c r="O90" i="15"/>
  <c r="Q91" i="15"/>
  <c r="M268" i="15"/>
  <c r="K267" i="15"/>
  <c r="K264" i="15" s="1"/>
  <c r="K263" i="15" s="1"/>
  <c r="K272" i="15" s="1"/>
  <c r="M88" i="15"/>
  <c r="O89" i="15"/>
  <c r="K245" i="15"/>
  <c r="K244" i="15" s="1"/>
  <c r="M246" i="15"/>
  <c r="Q45" i="15"/>
  <c r="O44" i="15"/>
  <c r="Q247" i="15"/>
  <c r="S248" i="15"/>
  <c r="K235" i="15"/>
  <c r="K230" i="15" s="1"/>
  <c r="M236" i="15"/>
  <c r="M279" i="15"/>
  <c r="M276" i="15" s="1"/>
  <c r="M275" i="15" s="1"/>
  <c r="M281" i="15" s="1"/>
  <c r="O280" i="15"/>
  <c r="S199" i="15"/>
  <c r="Q198" i="15"/>
  <c r="G299" i="15"/>
  <c r="O67" i="15"/>
  <c r="Q68" i="15"/>
  <c r="Q220" i="15"/>
  <c r="S221" i="15"/>
  <c r="O30" i="15"/>
  <c r="O29" i="15" s="1"/>
  <c r="Q31" i="15"/>
  <c r="Q71" i="15"/>
  <c r="Q70" i="15" s="1"/>
  <c r="S72" i="15"/>
  <c r="I81" i="15"/>
  <c r="I113" i="15" s="1"/>
  <c r="I249" i="15"/>
  <c r="M178" i="15"/>
  <c r="O179" i="15"/>
  <c r="K65" i="15"/>
  <c r="K64" i="15" s="1"/>
  <c r="M66" i="15"/>
  <c r="M27" i="15"/>
  <c r="M26" i="15" s="1"/>
  <c r="M25" i="15" s="1"/>
  <c r="O28" i="15"/>
  <c r="U60" i="15"/>
  <c r="S59" i="15"/>
  <c r="S231" i="15"/>
  <c r="U232" i="15"/>
  <c r="M292" i="15"/>
  <c r="K291" i="15"/>
  <c r="M255" i="15"/>
  <c r="K254" i="15"/>
  <c r="K253" i="15" s="1"/>
  <c r="K252" i="15" s="1"/>
  <c r="K260" i="15" s="1"/>
  <c r="Q127" i="15"/>
  <c r="S128" i="15"/>
  <c r="Q109" i="15"/>
  <c r="S110" i="15"/>
  <c r="M85" i="15"/>
  <c r="M82" i="15" s="1"/>
  <c r="O86" i="15"/>
  <c r="O19" i="15"/>
  <c r="M18" i="15"/>
  <c r="M228" i="15"/>
  <c r="K227" i="15"/>
  <c r="K219" i="15" s="1"/>
  <c r="O103" i="15"/>
  <c r="M102" i="15"/>
  <c r="M161" i="15"/>
  <c r="K160" i="15"/>
  <c r="K155" i="15" s="1"/>
  <c r="K145" i="15" s="1"/>
  <c r="K165" i="15" s="1"/>
  <c r="M129" i="15"/>
  <c r="M126" i="15" s="1"/>
  <c r="O130" i="15"/>
  <c r="U229" i="15"/>
  <c r="M101" i="15"/>
  <c r="K100" i="15"/>
  <c r="O195" i="15"/>
  <c r="M194" i="15"/>
  <c r="Q193" i="15"/>
  <c r="O192" i="15"/>
  <c r="O139" i="15"/>
  <c r="M138" i="15"/>
  <c r="M137" i="15" s="1"/>
  <c r="M136" i="15" s="1"/>
  <c r="M142" i="15" s="1"/>
  <c r="M207" i="15"/>
  <c r="K206" i="15"/>
  <c r="K205" i="15" s="1"/>
  <c r="K204" i="15" s="1"/>
  <c r="K208" i="15" s="1"/>
  <c r="O140" i="15" l="1"/>
  <c r="Q141" i="15"/>
  <c r="O163" i="15"/>
  <c r="M162" i="15"/>
  <c r="O93" i="15"/>
  <c r="Q94" i="15"/>
  <c r="K218" i="15"/>
  <c r="I296" i="15"/>
  <c r="I299" i="15" s="1"/>
  <c r="M196" i="15"/>
  <c r="M191" i="15" s="1"/>
  <c r="M190" i="15" s="1"/>
  <c r="M201" i="15" s="1"/>
  <c r="O197" i="15"/>
  <c r="Q243" i="15"/>
  <c r="Q242" i="15" s="1"/>
  <c r="O241" i="15"/>
  <c r="O57" i="15"/>
  <c r="Q58" i="15"/>
  <c r="O176" i="15"/>
  <c r="Q177" i="15"/>
  <c r="O83" i="15"/>
  <c r="Q84" i="15"/>
  <c r="M23" i="15"/>
  <c r="M17" i="15" s="1"/>
  <c r="M16" i="15" s="1"/>
  <c r="M34" i="15" s="1"/>
  <c r="M35" i="15" s="1"/>
  <c r="M298" i="15" s="1"/>
  <c r="O24" i="15"/>
  <c r="Q14" i="15"/>
  <c r="O13" i="15"/>
  <c r="S159" i="15"/>
  <c r="Q158" i="15"/>
  <c r="Q99" i="15"/>
  <c r="O98" i="15"/>
  <c r="M76" i="15"/>
  <c r="M75" i="15" s="1"/>
  <c r="M74" i="15" s="1"/>
  <c r="O77" i="15"/>
  <c r="O233" i="15"/>
  <c r="Q234" i="15"/>
  <c r="O289" i="15"/>
  <c r="M288" i="15"/>
  <c r="O194" i="15"/>
  <c r="Q195" i="15"/>
  <c r="O161" i="15"/>
  <c r="M160" i="15"/>
  <c r="M155" i="15" s="1"/>
  <c r="M145" i="15" s="1"/>
  <c r="M165" i="15" s="1"/>
  <c r="U59" i="15"/>
  <c r="W60" i="15"/>
  <c r="M235" i="15"/>
  <c r="M230" i="15" s="1"/>
  <c r="O236" i="15"/>
  <c r="Q89" i="15"/>
  <c r="O88" i="15"/>
  <c r="S223" i="15"/>
  <c r="Q222" i="15"/>
  <c r="S152" i="15"/>
  <c r="U153" i="15"/>
  <c r="U238" i="15"/>
  <c r="Q277" i="15"/>
  <c r="S278" i="15"/>
  <c r="K285" i="15"/>
  <c r="K284" i="15" s="1"/>
  <c r="K293" i="15" s="1"/>
  <c r="K95" i="15"/>
  <c r="K81" i="15" s="1"/>
  <c r="K113" i="15" s="1"/>
  <c r="Q86" i="15"/>
  <c r="O85" i="15"/>
  <c r="M254" i="15"/>
  <c r="M253" i="15" s="1"/>
  <c r="M252" i="15" s="1"/>
  <c r="M260" i="15" s="1"/>
  <c r="O255" i="15"/>
  <c r="S220" i="15"/>
  <c r="U221" i="15"/>
  <c r="S198" i="15"/>
  <c r="U199" i="15"/>
  <c r="Q112" i="15"/>
  <c r="O111" i="15"/>
  <c r="O108" i="15" s="1"/>
  <c r="O276" i="15"/>
  <c r="O275" i="15" s="1"/>
  <c r="O281" i="15" s="1"/>
  <c r="Y148" i="15"/>
  <c r="M206" i="15"/>
  <c r="M205" i="15" s="1"/>
  <c r="M204" i="15" s="1"/>
  <c r="M208" i="15" s="1"/>
  <c r="O207" i="15"/>
  <c r="O101" i="15"/>
  <c r="M100" i="15"/>
  <c r="Q103" i="15"/>
  <c r="O102" i="15"/>
  <c r="Q28" i="15"/>
  <c r="O27" i="15"/>
  <c r="O26" i="15" s="1"/>
  <c r="O25" i="15" s="1"/>
  <c r="O279" i="15"/>
  <c r="Q280" i="15"/>
  <c r="S247" i="15"/>
  <c r="U248" i="15"/>
  <c r="M7" i="15"/>
  <c r="M6" i="15" s="1"/>
  <c r="M5" i="15" s="1"/>
  <c r="M15" i="15" s="1"/>
  <c r="O8" i="15"/>
  <c r="Q265" i="15"/>
  <c r="S266" i="15"/>
  <c r="M170" i="15"/>
  <c r="M169" i="15" s="1"/>
  <c r="M180" i="15" s="1"/>
  <c r="O257" i="15"/>
  <c r="O256" i="15" s="1"/>
  <c r="Q258" i="15"/>
  <c r="M116" i="15"/>
  <c r="M133" i="15" s="1"/>
  <c r="O105" i="15"/>
  <c r="M104" i="15"/>
  <c r="W63" i="15"/>
  <c r="U62" i="15"/>
  <c r="K249" i="15"/>
  <c r="O292" i="15"/>
  <c r="M291" i="15"/>
  <c r="U72" i="15"/>
  <c r="S71" i="15"/>
  <c r="S70" i="15" s="1"/>
  <c r="O268" i="15"/>
  <c r="M267" i="15"/>
  <c r="M264" i="15" s="1"/>
  <c r="M263" i="15" s="1"/>
  <c r="M272" i="15" s="1"/>
  <c r="Y214" i="15"/>
  <c r="W213" i="15"/>
  <c r="W212" i="15" s="1"/>
  <c r="W211" i="15" s="1"/>
  <c r="W215" i="15" s="1"/>
  <c r="M184" i="15"/>
  <c r="M183" i="15" s="1"/>
  <c r="M187" i="15" s="1"/>
  <c r="M185" i="15"/>
  <c r="O186" i="15"/>
  <c r="S149" i="15"/>
  <c r="Q147" i="15"/>
  <c r="M41" i="15"/>
  <c r="O42" i="15"/>
  <c r="O171" i="15"/>
  <c r="Q172" i="15"/>
  <c r="O118" i="15"/>
  <c r="O117" i="15" s="1"/>
  <c r="Q119" i="15"/>
  <c r="S121" i="15"/>
  <c r="Q120" i="15"/>
  <c r="O11" i="15"/>
  <c r="O10" i="15" s="1"/>
  <c r="Q12" i="15"/>
  <c r="Q179" i="15"/>
  <c r="O178" i="15"/>
  <c r="S31" i="15"/>
  <c r="Q30" i="15"/>
  <c r="Q29" i="15" s="1"/>
  <c r="O138" i="15"/>
  <c r="Q139" i="15"/>
  <c r="W229" i="15"/>
  <c r="O228" i="15"/>
  <c r="M227" i="15"/>
  <c r="M219" i="15" s="1"/>
  <c r="M218" i="15" s="1"/>
  <c r="S109" i="15"/>
  <c r="U110" i="15"/>
  <c r="W232" i="15"/>
  <c r="U231" i="15"/>
  <c r="S91" i="15"/>
  <c r="Q90" i="15"/>
  <c r="O40" i="15"/>
  <c r="M39" i="15"/>
  <c r="S226" i="15"/>
  <c r="Q225" i="15"/>
  <c r="O287" i="15"/>
  <c r="M286" i="15"/>
  <c r="M285" i="15" s="1"/>
  <c r="M284" i="15" s="1"/>
  <c r="M293" i="15" s="1"/>
  <c r="Q130" i="15"/>
  <c r="O129" i="15"/>
  <c r="O126" i="15" s="1"/>
  <c r="M65" i="15"/>
  <c r="M64" i="15" s="1"/>
  <c r="O66" i="15"/>
  <c r="Q67" i="15"/>
  <c r="S68" i="15"/>
  <c r="K35" i="15"/>
  <c r="K298" i="15" s="1"/>
  <c r="Q44" i="15"/>
  <c r="S45" i="15"/>
  <c r="Q47" i="15"/>
  <c r="O46" i="15"/>
  <c r="O150" i="15"/>
  <c r="O146" i="15" s="1"/>
  <c r="Q151" i="15"/>
  <c r="K38" i="15"/>
  <c r="K37" i="15" s="1"/>
  <c r="K78" i="15" s="1"/>
  <c r="K297" i="15" s="1"/>
  <c r="Q21" i="15"/>
  <c r="O20" i="15"/>
  <c r="M50" i="15"/>
  <c r="M49" i="15" s="1"/>
  <c r="O51" i="15"/>
  <c r="Q192" i="15"/>
  <c r="S193" i="15"/>
  <c r="O18" i="15"/>
  <c r="Q19" i="15"/>
  <c r="S127" i="15"/>
  <c r="U128" i="15"/>
  <c r="M245" i="15"/>
  <c r="M244" i="15" s="1"/>
  <c r="O246" i="15"/>
  <c r="S124" i="15"/>
  <c r="Q123" i="15"/>
  <c r="Q54" i="15"/>
  <c r="S55" i="15"/>
  <c r="M96" i="15"/>
  <c r="O97" i="15"/>
  <c r="S156" i="15"/>
  <c r="U157" i="15"/>
  <c r="Q239" i="15"/>
  <c r="O237" i="15"/>
  <c r="S270" i="15"/>
  <c r="S269" i="15" s="1"/>
  <c r="U271" i="15"/>
  <c r="O137" i="15" l="1"/>
  <c r="O136" i="15" s="1"/>
  <c r="O142" i="15" s="1"/>
  <c r="O191" i="15"/>
  <c r="O190" i="15" s="1"/>
  <c r="O201" i="15" s="1"/>
  <c r="O162" i="15"/>
  <c r="Q163" i="15"/>
  <c r="M95" i="15"/>
  <c r="M81" i="15" s="1"/>
  <c r="M113" i="15" s="1"/>
  <c r="Q197" i="15"/>
  <c r="O196" i="15"/>
  <c r="K296" i="15"/>
  <c r="Q140" i="15"/>
  <c r="S141" i="15"/>
  <c r="S94" i="15"/>
  <c r="Q93" i="15"/>
  <c r="Q241" i="15"/>
  <c r="S243" i="15"/>
  <c r="S242" i="15" s="1"/>
  <c r="O23" i="15"/>
  <c r="Q24" i="15"/>
  <c r="S99" i="15"/>
  <c r="Q98" i="15"/>
  <c r="Q176" i="15"/>
  <c r="S177" i="15"/>
  <c r="S84" i="15"/>
  <c r="Q83" i="15"/>
  <c r="O17" i="15"/>
  <c r="O16" i="15" s="1"/>
  <c r="O34" i="15" s="1"/>
  <c r="Q233" i="15"/>
  <c r="S234" i="15"/>
  <c r="S158" i="15"/>
  <c r="U159" i="15"/>
  <c r="M38" i="15"/>
  <c r="M37" i="15" s="1"/>
  <c r="M78" i="15" s="1"/>
  <c r="M297" i="15" s="1"/>
  <c r="O116" i="15"/>
  <c r="O133" i="15" s="1"/>
  <c r="Q57" i="15"/>
  <c r="S58" i="15"/>
  <c r="Q77" i="15"/>
  <c r="O76" i="15"/>
  <c r="O75" i="15" s="1"/>
  <c r="O74" i="15" s="1"/>
  <c r="Q13" i="15"/>
  <c r="S14" i="15"/>
  <c r="Q268" i="15"/>
  <c r="O267" i="15"/>
  <c r="O264" i="15" s="1"/>
  <c r="O263" i="15" s="1"/>
  <c r="O272" i="15" s="1"/>
  <c r="S19" i="15"/>
  <c r="Q18" i="15"/>
  <c r="O286" i="15"/>
  <c r="Q287" i="15"/>
  <c r="Q138" i="15"/>
  <c r="Q137" i="15" s="1"/>
  <c r="Q136" i="15" s="1"/>
  <c r="Q142" i="15" s="1"/>
  <c r="S139" i="15"/>
  <c r="Q178" i="15"/>
  <c r="S179" i="15"/>
  <c r="S172" i="15"/>
  <c r="Q171" i="15"/>
  <c r="U266" i="15"/>
  <c r="S265" i="15"/>
  <c r="Q101" i="15"/>
  <c r="O100" i="15"/>
  <c r="AA148" i="15"/>
  <c r="Q255" i="15"/>
  <c r="O254" i="15"/>
  <c r="O253" i="15" s="1"/>
  <c r="O252" i="15" s="1"/>
  <c r="O260" i="15" s="1"/>
  <c r="Q88" i="15"/>
  <c r="S89" i="15"/>
  <c r="O160" i="15"/>
  <c r="O155" i="15" s="1"/>
  <c r="Q161" i="15"/>
  <c r="S280" i="15"/>
  <c r="Q279" i="15"/>
  <c r="Q276" i="15" s="1"/>
  <c r="Q275" i="15" s="1"/>
  <c r="Q281" i="15" s="1"/>
  <c r="W271" i="15"/>
  <c r="U270" i="15"/>
  <c r="U269" i="15" s="1"/>
  <c r="U55" i="15"/>
  <c r="S54" i="15"/>
  <c r="Q246" i="15"/>
  <c r="O245" i="15"/>
  <c r="O244" i="15" s="1"/>
  <c r="Q46" i="15"/>
  <c r="S47" i="15"/>
  <c r="Q66" i="15"/>
  <c r="O65" i="15"/>
  <c r="O64" i="15" s="1"/>
  <c r="Y232" i="15"/>
  <c r="W231" i="15"/>
  <c r="O170" i="15"/>
  <c r="O169" i="15" s="1"/>
  <c r="O180" i="15" s="1"/>
  <c r="Q186" i="15"/>
  <c r="O185" i="15"/>
  <c r="O184" i="15"/>
  <c r="O183" i="15" s="1"/>
  <c r="O187" i="15" s="1"/>
  <c r="W72" i="15"/>
  <c r="U71" i="15"/>
  <c r="U70" i="15" s="1"/>
  <c r="Y63" i="15"/>
  <c r="W62" i="15"/>
  <c r="Q207" i="15"/>
  <c r="O206" i="15"/>
  <c r="O205" i="15" s="1"/>
  <c r="O204" i="15" s="1"/>
  <c r="O208" i="15" s="1"/>
  <c r="Q236" i="15"/>
  <c r="O235" i="15"/>
  <c r="Q194" i="15"/>
  <c r="S195" i="15"/>
  <c r="S192" i="15"/>
  <c r="U193" i="15"/>
  <c r="U226" i="15"/>
  <c r="S225" i="15"/>
  <c r="W110" i="15"/>
  <c r="U109" i="15"/>
  <c r="S12" i="15"/>
  <c r="Q11" i="15"/>
  <c r="Q10" i="15" s="1"/>
  <c r="Q42" i="15"/>
  <c r="O41" i="15"/>
  <c r="Q8" i="15"/>
  <c r="O7" i="15"/>
  <c r="O6" i="15" s="1"/>
  <c r="O5" i="15" s="1"/>
  <c r="O15" i="15" s="1"/>
  <c r="O82" i="15"/>
  <c r="W238" i="15"/>
  <c r="S277" i="15"/>
  <c r="U278" i="15"/>
  <c r="O230" i="15"/>
  <c r="O104" i="15"/>
  <c r="Q105" i="15"/>
  <c r="Q27" i="15"/>
  <c r="Q26" i="15" s="1"/>
  <c r="Q25" i="15" s="1"/>
  <c r="S28" i="15"/>
  <c r="Q111" i="15"/>
  <c r="Q108" i="15" s="1"/>
  <c r="S112" i="15"/>
  <c r="Q85" i="15"/>
  <c r="Q82" i="15" s="1"/>
  <c r="S86" i="15"/>
  <c r="W153" i="15"/>
  <c r="U152" i="15"/>
  <c r="Y60" i="15"/>
  <c r="W59" i="15"/>
  <c r="Q97" i="15"/>
  <c r="O96" i="15"/>
  <c r="O145" i="15"/>
  <c r="O165" i="15" s="1"/>
  <c r="S67" i="15"/>
  <c r="U68" i="15"/>
  <c r="S90" i="15"/>
  <c r="U91" i="15"/>
  <c r="S239" i="15"/>
  <c r="Q237" i="15"/>
  <c r="U124" i="15"/>
  <c r="S123" i="15"/>
  <c r="Q51" i="15"/>
  <c r="O50" i="15"/>
  <c r="O49" i="15" s="1"/>
  <c r="S21" i="15"/>
  <c r="Q20" i="15"/>
  <c r="S44" i="15"/>
  <c r="U45" i="15"/>
  <c r="Q40" i="15"/>
  <c r="O39" i="15"/>
  <c r="O38" i="15" s="1"/>
  <c r="M249" i="15"/>
  <c r="Q292" i="15"/>
  <c r="O291" i="15"/>
  <c r="W199" i="15"/>
  <c r="U198" i="15"/>
  <c r="O288" i="15"/>
  <c r="Q289" i="15"/>
  <c r="W157" i="15"/>
  <c r="U156" i="15"/>
  <c r="Q129" i="15"/>
  <c r="Q126" i="15" s="1"/>
  <c r="S130" i="15"/>
  <c r="Q228" i="15"/>
  <c r="O227" i="15"/>
  <c r="O219" i="15" s="1"/>
  <c r="U121" i="15"/>
  <c r="S120" i="15"/>
  <c r="U149" i="15"/>
  <c r="S147" i="15"/>
  <c r="Y213" i="15"/>
  <c r="Y212" i="15" s="1"/>
  <c r="Y211" i="15" s="1"/>
  <c r="Y215" i="15" s="1"/>
  <c r="AA214" i="15"/>
  <c r="S258" i="15"/>
  <c r="Q257" i="15"/>
  <c r="Q256" i="15" s="1"/>
  <c r="U247" i="15"/>
  <c r="W248" i="15"/>
  <c r="W128" i="15"/>
  <c r="U127" i="15"/>
  <c r="S151" i="15"/>
  <c r="Q150" i="15"/>
  <c r="Q146" i="15" s="1"/>
  <c r="K299" i="15"/>
  <c r="Y229" i="15"/>
  <c r="U31" i="15"/>
  <c r="S30" i="15"/>
  <c r="S29" i="15" s="1"/>
  <c r="Q118" i="15"/>
  <c r="Q117" i="15" s="1"/>
  <c r="S119" i="15"/>
  <c r="M296" i="15"/>
  <c r="S103" i="15"/>
  <c r="Q102" i="15"/>
  <c r="W221" i="15"/>
  <c r="U220" i="15"/>
  <c r="U223" i="15"/>
  <c r="S222" i="15"/>
  <c r="O218" i="15" l="1"/>
  <c r="O249" i="15" s="1"/>
  <c r="U141" i="15"/>
  <c r="S140" i="15"/>
  <c r="U94" i="15"/>
  <c r="S93" i="15"/>
  <c r="Q196" i="15"/>
  <c r="Q191" i="15" s="1"/>
  <c r="Q190" i="15" s="1"/>
  <c r="Q201" i="15" s="1"/>
  <c r="S197" i="15"/>
  <c r="O37" i="15"/>
  <c r="O78" i="15" s="1"/>
  <c r="O297" i="15" s="1"/>
  <c r="M299" i="15"/>
  <c r="S163" i="15"/>
  <c r="Q162" i="15"/>
  <c r="S241" i="15"/>
  <c r="U243" i="15"/>
  <c r="U242" i="15" s="1"/>
  <c r="S176" i="15"/>
  <c r="U177" i="15"/>
  <c r="U84" i="15"/>
  <c r="S83" i="15"/>
  <c r="S13" i="15"/>
  <c r="U14" i="15"/>
  <c r="W159" i="15"/>
  <c r="U158" i="15"/>
  <c r="U234" i="15"/>
  <c r="S233" i="15"/>
  <c r="U99" i="15"/>
  <c r="S98" i="15"/>
  <c r="S77" i="15"/>
  <c r="Q76" i="15"/>
  <c r="Q75" i="15" s="1"/>
  <c r="Q74" i="15" s="1"/>
  <c r="Q23" i="15"/>
  <c r="Q17" i="15" s="1"/>
  <c r="Q16" i="15" s="1"/>
  <c r="Q34" i="15" s="1"/>
  <c r="Q35" i="15" s="1"/>
  <c r="Q298" i="15" s="1"/>
  <c r="S24" i="15"/>
  <c r="U58" i="15"/>
  <c r="S57" i="15"/>
  <c r="W223" i="15"/>
  <c r="U222" i="15"/>
  <c r="Y128" i="15"/>
  <c r="W127" i="15"/>
  <c r="S228" i="15"/>
  <c r="Q227" i="15"/>
  <c r="Q219" i="15" s="1"/>
  <c r="S40" i="15"/>
  <c r="Q39" i="15"/>
  <c r="W278" i="15"/>
  <c r="U277" i="15"/>
  <c r="U225" i="15"/>
  <c r="W226" i="15"/>
  <c r="AA229" i="15"/>
  <c r="AA213" i="15"/>
  <c r="AA212" i="15" s="1"/>
  <c r="AA211" i="15" s="1"/>
  <c r="AA215" i="15" s="1"/>
  <c r="AC214" i="15"/>
  <c r="AC213" i="15" s="1"/>
  <c r="AC212" i="15" s="1"/>
  <c r="AC211" i="15" s="1"/>
  <c r="AC215" i="15" s="1"/>
  <c r="U130" i="15"/>
  <c r="S129" i="15"/>
  <c r="S126" i="15" s="1"/>
  <c r="W198" i="15"/>
  <c r="Y199" i="15"/>
  <c r="W45" i="15"/>
  <c r="U44" i="15"/>
  <c r="U86" i="15"/>
  <c r="S85" i="15"/>
  <c r="Q104" i="15"/>
  <c r="S105" i="15"/>
  <c r="S279" i="15"/>
  <c r="S276" i="15" s="1"/>
  <c r="S275" i="15" s="1"/>
  <c r="S281" i="15" s="1"/>
  <c r="U280" i="15"/>
  <c r="S178" i="15"/>
  <c r="U179" i="15"/>
  <c r="Q235" i="15"/>
  <c r="Q230" i="15" s="1"/>
  <c r="S236" i="15"/>
  <c r="Y221" i="15"/>
  <c r="W220" i="15"/>
  <c r="U123" i="15"/>
  <c r="W124" i="15"/>
  <c r="Y238" i="15"/>
  <c r="S42" i="15"/>
  <c r="Q41" i="15"/>
  <c r="Q206" i="15"/>
  <c r="Q205" i="15" s="1"/>
  <c r="Q204" i="15" s="1"/>
  <c r="Q208" i="15" s="1"/>
  <c r="S207" i="15"/>
  <c r="Q185" i="15"/>
  <c r="S186" i="15"/>
  <c r="Q184" i="15"/>
  <c r="Q183" i="15" s="1"/>
  <c r="Q187" i="15" s="1"/>
  <c r="Q160" i="15"/>
  <c r="Q155" i="15" s="1"/>
  <c r="Q145" i="15" s="1"/>
  <c r="Q165" i="15" s="1"/>
  <c r="S161" i="15"/>
  <c r="AC148" i="15"/>
  <c r="S18" i="15"/>
  <c r="U19" i="15"/>
  <c r="S46" i="15"/>
  <c r="U47" i="15"/>
  <c r="S292" i="15"/>
  <c r="Q291" i="15"/>
  <c r="U112" i="15"/>
  <c r="S111" i="15"/>
  <c r="S108" i="15" s="1"/>
  <c r="U192" i="15"/>
  <c r="W193" i="15"/>
  <c r="Q245" i="15"/>
  <c r="Q244" i="15" s="1"/>
  <c r="S246" i="15"/>
  <c r="O95" i="15"/>
  <c r="O81" i="15" s="1"/>
  <c r="O113" i="15" s="1"/>
  <c r="U139" i="15"/>
  <c r="S138" i="15"/>
  <c r="S137" i="15" s="1"/>
  <c r="S136" i="15" s="1"/>
  <c r="S142" i="15" s="1"/>
  <c r="S255" i="15"/>
  <c r="Q254" i="15"/>
  <c r="Q253" i="15" s="1"/>
  <c r="Q252" i="15" s="1"/>
  <c r="Q260" i="15" s="1"/>
  <c r="S118" i="15"/>
  <c r="S117" i="15" s="1"/>
  <c r="U119" i="15"/>
  <c r="S150" i="15"/>
  <c r="S146" i="15" s="1"/>
  <c r="U151" i="15"/>
  <c r="W149" i="15"/>
  <c r="U147" i="15"/>
  <c r="W156" i="15"/>
  <c r="Y157" i="15"/>
  <c r="U21" i="15"/>
  <c r="S20" i="15"/>
  <c r="U239" i="15"/>
  <c r="S237" i="15"/>
  <c r="Q96" i="15"/>
  <c r="S97" i="15"/>
  <c r="S11" i="15"/>
  <c r="S10" i="15" s="1"/>
  <c r="U12" i="15"/>
  <c r="U89" i="15"/>
  <c r="S88" i="15"/>
  <c r="Q100" i="15"/>
  <c r="S101" i="15"/>
  <c r="U258" i="15"/>
  <c r="S257" i="15"/>
  <c r="S256" i="15" s="1"/>
  <c r="W68" i="15"/>
  <c r="U67" i="15"/>
  <c r="Y153" i="15"/>
  <c r="W152" i="15"/>
  <c r="U172" i="15"/>
  <c r="S171" i="15"/>
  <c r="Q116" i="15"/>
  <c r="Q133" i="15" s="1"/>
  <c r="W247" i="15"/>
  <c r="Y248" i="15"/>
  <c r="O35" i="15"/>
  <c r="O298" i="15" s="1"/>
  <c r="U195" i="15"/>
  <c r="S194" i="15"/>
  <c r="Y62" i="15"/>
  <c r="AA63" i="15"/>
  <c r="Y231" i="15"/>
  <c r="AA232" i="15"/>
  <c r="W55" i="15"/>
  <c r="U54" i="15"/>
  <c r="S287" i="15"/>
  <c r="Q286" i="15"/>
  <c r="S102" i="15"/>
  <c r="U103" i="15"/>
  <c r="U120" i="15"/>
  <c r="W121" i="15"/>
  <c r="S289" i="15"/>
  <c r="Q288" i="15"/>
  <c r="Q50" i="15"/>
  <c r="Q49" i="15" s="1"/>
  <c r="S51" i="15"/>
  <c r="W91" i="15"/>
  <c r="U90" i="15"/>
  <c r="Y59" i="15"/>
  <c r="AA60" i="15"/>
  <c r="Y110" i="15"/>
  <c r="W109" i="15"/>
  <c r="W266" i="15"/>
  <c r="U265" i="15"/>
  <c r="O285" i="15"/>
  <c r="O284" i="15" s="1"/>
  <c r="O293" i="15" s="1"/>
  <c r="U30" i="15"/>
  <c r="U29" i="15" s="1"/>
  <c r="W31" i="15"/>
  <c r="S27" i="15"/>
  <c r="S26" i="15" s="1"/>
  <c r="S25" i="15" s="1"/>
  <c r="U28" i="15"/>
  <c r="S8" i="15"/>
  <c r="Q7" i="15"/>
  <c r="Q6" i="15" s="1"/>
  <c r="Q5" i="15" s="1"/>
  <c r="Q15" i="15" s="1"/>
  <c r="W71" i="15"/>
  <c r="W70" i="15" s="1"/>
  <c r="Y72" i="15"/>
  <c r="Q65" i="15"/>
  <c r="Q64" i="15" s="1"/>
  <c r="S66" i="15"/>
  <c r="Y271" i="15"/>
  <c r="W270" i="15"/>
  <c r="W269" i="15" s="1"/>
  <c r="Q170" i="15"/>
  <c r="Q169" i="15" s="1"/>
  <c r="Q180" i="15" s="1"/>
  <c r="S268" i="15"/>
  <c r="Q267" i="15"/>
  <c r="Q264" i="15" s="1"/>
  <c r="Q263" i="15" s="1"/>
  <c r="Q272" i="15" s="1"/>
  <c r="S191" i="15" l="1"/>
  <c r="S190" i="15" s="1"/>
  <c r="S201" i="15" s="1"/>
  <c r="Q218" i="15"/>
  <c r="W94" i="15"/>
  <c r="U93" i="15"/>
  <c r="S170" i="15"/>
  <c r="S169" i="15" s="1"/>
  <c r="S180" i="15" s="1"/>
  <c r="U197" i="15"/>
  <c r="S196" i="15"/>
  <c r="U163" i="15"/>
  <c r="S162" i="15"/>
  <c r="W141" i="15"/>
  <c r="U140" i="15"/>
  <c r="U241" i="15"/>
  <c r="W243" i="15"/>
  <c r="W242" i="15" s="1"/>
  <c r="S23" i="15"/>
  <c r="U24" i="15"/>
  <c r="W14" i="15"/>
  <c r="U13" i="15"/>
  <c r="Y159" i="15"/>
  <c r="W158" i="15"/>
  <c r="U77" i="15"/>
  <c r="S76" i="15"/>
  <c r="S75" i="15" s="1"/>
  <c r="S74" i="15" s="1"/>
  <c r="W99" i="15"/>
  <c r="U98" i="15"/>
  <c r="W84" i="15"/>
  <c r="U83" i="15"/>
  <c r="Q38" i="15"/>
  <c r="U176" i="15"/>
  <c r="W177" i="15"/>
  <c r="Q95" i="15"/>
  <c r="Q81" i="15" s="1"/>
  <c r="Q113" i="15" s="1"/>
  <c r="O296" i="15"/>
  <c r="O299" i="15" s="1"/>
  <c r="W58" i="15"/>
  <c r="U57" i="15"/>
  <c r="U233" i="15"/>
  <c r="W234" i="15"/>
  <c r="AA110" i="15"/>
  <c r="Y109" i="15"/>
  <c r="AA231" i="15"/>
  <c r="AC232" i="15"/>
  <c r="AC231" i="15" s="1"/>
  <c r="Y152" i="15"/>
  <c r="AA153" i="15"/>
  <c r="S184" i="15"/>
  <c r="S183" i="15" s="1"/>
  <c r="S187" i="15" s="1"/>
  <c r="U186" i="15"/>
  <c r="S185" i="15"/>
  <c r="AA238" i="15"/>
  <c r="U40" i="15"/>
  <c r="S39" i="15"/>
  <c r="AA72" i="15"/>
  <c r="Y71" i="15"/>
  <c r="Y70" i="15" s="1"/>
  <c r="AA248" i="15"/>
  <c r="Y247" i="15"/>
  <c r="W19" i="15"/>
  <c r="U18" i="15"/>
  <c r="S82" i="15"/>
  <c r="Q249" i="15"/>
  <c r="S288" i="15"/>
  <c r="U289" i="15"/>
  <c r="AC63" i="15"/>
  <c r="AC62" i="15" s="1"/>
  <c r="AA62" i="15"/>
  <c r="W67" i="15"/>
  <c r="Y68" i="15"/>
  <c r="U88" i="15"/>
  <c r="W89" i="15"/>
  <c r="W239" i="15"/>
  <c r="U237" i="15"/>
  <c r="Y149" i="15"/>
  <c r="W147" i="15"/>
  <c r="S254" i="15"/>
  <c r="S253" i="15" s="1"/>
  <c r="S252" i="15" s="1"/>
  <c r="S260" i="15" s="1"/>
  <c r="U255" i="15"/>
  <c r="U246" i="15"/>
  <c r="S245" i="15"/>
  <c r="S244" i="15" s="1"/>
  <c r="S291" i="15"/>
  <c r="U292" i="15"/>
  <c r="S17" i="15"/>
  <c r="S16" i="15" s="1"/>
  <c r="S206" i="15"/>
  <c r="S205" i="15" s="1"/>
  <c r="S204" i="15" s="1"/>
  <c r="S208" i="15" s="1"/>
  <c r="U207" i="15"/>
  <c r="U178" i="15"/>
  <c r="W179" i="15"/>
  <c r="U85" i="15"/>
  <c r="U82" i="15" s="1"/>
  <c r="W86" i="15"/>
  <c r="W225" i="15"/>
  <c r="Y226" i="15"/>
  <c r="U228" i="15"/>
  <c r="S227" i="15"/>
  <c r="S219" i="15" s="1"/>
  <c r="U268" i="15"/>
  <c r="S267" i="15"/>
  <c r="S264" i="15" s="1"/>
  <c r="S263" i="15" s="1"/>
  <c r="S272" i="15" s="1"/>
  <c r="AA59" i="15"/>
  <c r="AC60" i="15"/>
  <c r="AC59" i="15" s="1"/>
  <c r="W120" i="15"/>
  <c r="Y121" i="15"/>
  <c r="Q285" i="15"/>
  <c r="Q284" i="15" s="1"/>
  <c r="Q293" i="15" s="1"/>
  <c r="W151" i="15"/>
  <c r="U150" i="15"/>
  <c r="U146" i="15" s="1"/>
  <c r="W123" i="15"/>
  <c r="Y124" i="15"/>
  <c r="W30" i="15"/>
  <c r="W29" i="15" s="1"/>
  <c r="Y31" i="15"/>
  <c r="W130" i="15"/>
  <c r="U129" i="15"/>
  <c r="U126" i="15" s="1"/>
  <c r="U8" i="15"/>
  <c r="S7" i="15"/>
  <c r="S6" i="15" s="1"/>
  <c r="S5" i="15" s="1"/>
  <c r="S15" i="15" s="1"/>
  <c r="U287" i="15"/>
  <c r="S286" i="15"/>
  <c r="W12" i="15"/>
  <c r="U11" i="15"/>
  <c r="U10" i="15" s="1"/>
  <c r="W21" i="15"/>
  <c r="U20" i="15"/>
  <c r="Y193" i="15"/>
  <c r="W192" i="15"/>
  <c r="W280" i="15"/>
  <c r="U279" i="15"/>
  <c r="W44" i="15"/>
  <c r="Y45" i="15"/>
  <c r="U276" i="15"/>
  <c r="U275" i="15" s="1"/>
  <c r="U281" i="15" s="1"/>
  <c r="AA128" i="15"/>
  <c r="Y127" i="15"/>
  <c r="U27" i="15"/>
  <c r="U26" i="15" s="1"/>
  <c r="U25" i="15" s="1"/>
  <c r="W28" i="15"/>
  <c r="U194" i="15"/>
  <c r="W195" i="15"/>
  <c r="W119" i="15"/>
  <c r="U118" i="15"/>
  <c r="U117" i="15" s="1"/>
  <c r="U161" i="15"/>
  <c r="S160" i="15"/>
  <c r="S155" i="15" s="1"/>
  <c r="S145" i="15" s="1"/>
  <c r="S165" i="15" s="1"/>
  <c r="AA199" i="15"/>
  <c r="Y198" i="15"/>
  <c r="Y278" i="15"/>
  <c r="W277" i="15"/>
  <c r="AA271" i="15"/>
  <c r="Y270" i="15"/>
  <c r="Y269" i="15" s="1"/>
  <c r="S34" i="15"/>
  <c r="Y266" i="15"/>
  <c r="W265" i="15"/>
  <c r="W90" i="15"/>
  <c r="Y91" i="15"/>
  <c r="U171" i="15"/>
  <c r="U170" i="15" s="1"/>
  <c r="U169" i="15" s="1"/>
  <c r="U180" i="15" s="1"/>
  <c r="W172" i="15"/>
  <c r="W258" i="15"/>
  <c r="U257" i="15"/>
  <c r="U256" i="15" s="1"/>
  <c r="S116" i="15"/>
  <c r="S133" i="15" s="1"/>
  <c r="Y220" i="15"/>
  <c r="AA221" i="15"/>
  <c r="AC229" i="15"/>
  <c r="W222" i="15"/>
  <c r="Y223" i="15"/>
  <c r="W139" i="15"/>
  <c r="U138" i="15"/>
  <c r="U137" i="15" s="1"/>
  <c r="U136" i="15" s="1"/>
  <c r="U142" i="15" s="1"/>
  <c r="S65" i="15"/>
  <c r="S64" i="15" s="1"/>
  <c r="U66" i="15"/>
  <c r="S50" i="15"/>
  <c r="S49" i="15" s="1"/>
  <c r="U51" i="15"/>
  <c r="W103" i="15"/>
  <c r="U102" i="15"/>
  <c r="W54" i="15"/>
  <c r="Y55" i="15"/>
  <c r="S100" i="15"/>
  <c r="U101" i="15"/>
  <c r="S96" i="15"/>
  <c r="U97" i="15"/>
  <c r="AA157" i="15"/>
  <c r="Y156" i="15"/>
  <c r="U111" i="15"/>
  <c r="U108" i="15" s="1"/>
  <c r="W112" i="15"/>
  <c r="W47" i="15"/>
  <c r="U46" i="15"/>
  <c r="U42" i="15"/>
  <c r="S41" i="15"/>
  <c r="S235" i="15"/>
  <c r="S230" i="15" s="1"/>
  <c r="U236" i="15"/>
  <c r="U105" i="15"/>
  <c r="S104" i="15"/>
  <c r="Q37" i="15"/>
  <c r="Q78" i="15" s="1"/>
  <c r="Q297" i="15" s="1"/>
  <c r="W163" i="15" l="1"/>
  <c r="U162" i="15"/>
  <c r="S218" i="15"/>
  <c r="Y94" i="15"/>
  <c r="W93" i="15"/>
  <c r="W140" i="15"/>
  <c r="Y141" i="15"/>
  <c r="U196" i="15"/>
  <c r="U191" i="15" s="1"/>
  <c r="U190" i="15" s="1"/>
  <c r="U201" i="15" s="1"/>
  <c r="W197" i="15"/>
  <c r="Y243" i="15"/>
  <c r="Y242" i="15" s="1"/>
  <c r="W241" i="15"/>
  <c r="W176" i="15"/>
  <c r="Y177" i="15"/>
  <c r="W77" i="15"/>
  <c r="U76" i="15"/>
  <c r="U75" i="15" s="1"/>
  <c r="U74" i="15" s="1"/>
  <c r="W233" i="15"/>
  <c r="Y234" i="15"/>
  <c r="AA159" i="15"/>
  <c r="Y158" i="15"/>
  <c r="Q296" i="15"/>
  <c r="Q299" i="15" s="1"/>
  <c r="U116" i="15"/>
  <c r="U133" i="15" s="1"/>
  <c r="Y84" i="15"/>
  <c r="W83" i="15"/>
  <c r="W13" i="15"/>
  <c r="Y14" i="15"/>
  <c r="W57" i="15"/>
  <c r="Y58" i="15"/>
  <c r="W24" i="15"/>
  <c r="U23" i="15"/>
  <c r="W98" i="15"/>
  <c r="Y99" i="15"/>
  <c r="W101" i="15"/>
  <c r="U100" i="15"/>
  <c r="AA270" i="15"/>
  <c r="AA269" i="15" s="1"/>
  <c r="AC271" i="15"/>
  <c r="AC270" i="15" s="1"/>
  <c r="AC269" i="15" s="1"/>
  <c r="Y89" i="15"/>
  <c r="W88" i="15"/>
  <c r="Y47" i="15"/>
  <c r="W46" i="15"/>
  <c r="S95" i="15"/>
  <c r="W194" i="15"/>
  <c r="Y195" i="15"/>
  <c r="AC128" i="15"/>
  <c r="AC127" i="15" s="1"/>
  <c r="AA127" i="15"/>
  <c r="S285" i="15"/>
  <c r="S284" i="15" s="1"/>
  <c r="S293" i="15" s="1"/>
  <c r="W150" i="15"/>
  <c r="W146" i="15" s="1"/>
  <c r="Y151" i="15"/>
  <c r="Y179" i="15"/>
  <c r="W178" i="15"/>
  <c r="U245" i="15"/>
  <c r="U244" i="15" s="1"/>
  <c r="W246" i="15"/>
  <c r="AA152" i="15"/>
  <c r="AC153" i="15"/>
  <c r="AC152" i="15" s="1"/>
  <c r="Y112" i="15"/>
  <c r="W111" i="15"/>
  <c r="W108" i="15" s="1"/>
  <c r="U65" i="15"/>
  <c r="U64" i="15" s="1"/>
  <c r="W66" i="15"/>
  <c r="AC221" i="15"/>
  <c r="AC220" i="15" s="1"/>
  <c r="AA220" i="15"/>
  <c r="Y90" i="15"/>
  <c r="AA91" i="15"/>
  <c r="Y277" i="15"/>
  <c r="AA278" i="15"/>
  <c r="Y192" i="15"/>
  <c r="AA193" i="15"/>
  <c r="U286" i="15"/>
  <c r="W287" i="15"/>
  <c r="U267" i="15"/>
  <c r="U264" i="15" s="1"/>
  <c r="U263" i="15" s="1"/>
  <c r="U272" i="15" s="1"/>
  <c r="W268" i="15"/>
  <c r="U254" i="15"/>
  <c r="U253" i="15" s="1"/>
  <c r="U252" i="15" s="1"/>
  <c r="U260" i="15" s="1"/>
  <c r="W255" i="15"/>
  <c r="AA68" i="15"/>
  <c r="Y67" i="15"/>
  <c r="AC238" i="15"/>
  <c r="AA55" i="15"/>
  <c r="Y54" i="15"/>
  <c r="Y44" i="15"/>
  <c r="AA45" i="15"/>
  <c r="S249" i="15"/>
  <c r="U206" i="15"/>
  <c r="U205" i="15" s="1"/>
  <c r="U204" i="15" s="1"/>
  <c r="U208" i="15" s="1"/>
  <c r="W207" i="15"/>
  <c r="S81" i="15"/>
  <c r="S113" i="15" s="1"/>
  <c r="AC248" i="15"/>
  <c r="AC247" i="15" s="1"/>
  <c r="AA247" i="15"/>
  <c r="W105" i="15"/>
  <c r="U104" i="15"/>
  <c r="U235" i="15"/>
  <c r="W236" i="15"/>
  <c r="AC199" i="15"/>
  <c r="AC198" i="15" s="1"/>
  <c r="AA198" i="15"/>
  <c r="W8" i="15"/>
  <c r="U7" i="15"/>
  <c r="U6" i="15" s="1"/>
  <c r="U5" i="15" s="1"/>
  <c r="U15" i="15" s="1"/>
  <c r="AA124" i="15"/>
  <c r="Y123" i="15"/>
  <c r="W228" i="15"/>
  <c r="U227" i="15"/>
  <c r="U219" i="15" s="1"/>
  <c r="U218" i="15" s="1"/>
  <c r="U17" i="15"/>
  <c r="U16" i="15" s="1"/>
  <c r="U184" i="15"/>
  <c r="U183" i="15" s="1"/>
  <c r="U187" i="15" s="1"/>
  <c r="U185" i="15"/>
  <c r="W186" i="15"/>
  <c r="Y12" i="15"/>
  <c r="W11" i="15"/>
  <c r="W10" i="15" s="1"/>
  <c r="AA156" i="15"/>
  <c r="AC157" i="15"/>
  <c r="AC156" i="15" s="1"/>
  <c r="Y139" i="15"/>
  <c r="W138" i="15"/>
  <c r="W137" i="15" s="1"/>
  <c r="W136" i="15" s="1"/>
  <c r="W142" i="15" s="1"/>
  <c r="Y265" i="15"/>
  <c r="AA266" i="15"/>
  <c r="AA121" i="15"/>
  <c r="Y120" i="15"/>
  <c r="AA226" i="15"/>
  <c r="Y225" i="15"/>
  <c r="AA149" i="15"/>
  <c r="Y147" i="15"/>
  <c r="Y19" i="15"/>
  <c r="W18" i="15"/>
  <c r="W171" i="15"/>
  <c r="Y172" i="15"/>
  <c r="W40" i="15"/>
  <c r="U39" i="15"/>
  <c r="U38" i="15" s="1"/>
  <c r="U96" i="15"/>
  <c r="W97" i="15"/>
  <c r="Y103" i="15"/>
  <c r="W102" i="15"/>
  <c r="AA223" i="15"/>
  <c r="Y222" i="15"/>
  <c r="S35" i="15"/>
  <c r="S298" i="15" s="1"/>
  <c r="Y119" i="15"/>
  <c r="W118" i="15"/>
  <c r="W117" i="15" s="1"/>
  <c r="Y28" i="15"/>
  <c r="W27" i="15"/>
  <c r="W26" i="15" s="1"/>
  <c r="W25" i="15" s="1"/>
  <c r="W279" i="15"/>
  <c r="W276" i="15" s="1"/>
  <c r="W275" i="15" s="1"/>
  <c r="W281" i="15" s="1"/>
  <c r="Y280" i="15"/>
  <c r="Y21" i="15"/>
  <c r="W20" i="15"/>
  <c r="Y130" i="15"/>
  <c r="W129" i="15"/>
  <c r="W126" i="15" s="1"/>
  <c r="W292" i="15"/>
  <c r="U291" i="15"/>
  <c r="U230" i="15"/>
  <c r="AC72" i="15"/>
  <c r="AC71" i="15" s="1"/>
  <c r="AC70" i="15" s="1"/>
  <c r="AA71" i="15"/>
  <c r="AA70" i="15" s="1"/>
  <c r="AC110" i="15"/>
  <c r="AC109" i="15" s="1"/>
  <c r="AA109" i="15"/>
  <c r="W42" i="15"/>
  <c r="U41" i="15"/>
  <c r="U50" i="15"/>
  <c r="U49" i="15" s="1"/>
  <c r="W51" i="15"/>
  <c r="W257" i="15"/>
  <c r="W256" i="15" s="1"/>
  <c r="Y258" i="15"/>
  <c r="W161" i="15"/>
  <c r="U160" i="15"/>
  <c r="U155" i="15" s="1"/>
  <c r="U145" i="15" s="1"/>
  <c r="U165" i="15" s="1"/>
  <c r="U34" i="15"/>
  <c r="AA31" i="15"/>
  <c r="Y30" i="15"/>
  <c r="Y29" i="15" s="1"/>
  <c r="Y86" i="15"/>
  <c r="W85" i="15"/>
  <c r="Y239" i="15"/>
  <c r="W237" i="15"/>
  <c r="U288" i="15"/>
  <c r="W289" i="15"/>
  <c r="S38" i="15"/>
  <c r="S37" i="15" s="1"/>
  <c r="S78" i="15" s="1"/>
  <c r="S297" i="15" s="1"/>
  <c r="W82" i="15" l="1"/>
  <c r="Y197" i="15"/>
  <c r="W196" i="15"/>
  <c r="W191" i="15" s="1"/>
  <c r="W190" i="15" s="1"/>
  <c r="W201" i="15" s="1"/>
  <c r="AA94" i="15"/>
  <c r="Y93" i="15"/>
  <c r="AA141" i="15"/>
  <c r="Y140" i="15"/>
  <c r="Y163" i="15"/>
  <c r="W162" i="15"/>
  <c r="AA243" i="15"/>
  <c r="AA242" i="15" s="1"/>
  <c r="Y241" i="15"/>
  <c r="AA14" i="15"/>
  <c r="Y13" i="15"/>
  <c r="AC159" i="15"/>
  <c r="AC158" i="15" s="1"/>
  <c r="AA158" i="15"/>
  <c r="U37" i="15"/>
  <c r="U78" i="15" s="1"/>
  <c r="U297" i="15" s="1"/>
  <c r="AA234" i="15"/>
  <c r="Y233" i="15"/>
  <c r="AA99" i="15"/>
  <c r="Y98" i="15"/>
  <c r="Y83" i="15"/>
  <c r="AA84" i="15"/>
  <c r="W170" i="15"/>
  <c r="W169" i="15" s="1"/>
  <c r="W180" i="15" s="1"/>
  <c r="S296" i="15"/>
  <c r="S299" i="15" s="1"/>
  <c r="W76" i="15"/>
  <c r="W75" i="15" s="1"/>
  <c r="W74" i="15" s="1"/>
  <c r="Y77" i="15"/>
  <c r="U249" i="15"/>
  <c r="W23" i="15"/>
  <c r="W17" i="15" s="1"/>
  <c r="W16" i="15" s="1"/>
  <c r="W34" i="15" s="1"/>
  <c r="W35" i="15" s="1"/>
  <c r="W298" i="15" s="1"/>
  <c r="Y24" i="15"/>
  <c r="AA177" i="15"/>
  <c r="Y176" i="15"/>
  <c r="AA58" i="15"/>
  <c r="Y57" i="15"/>
  <c r="W116" i="15"/>
  <c r="W133" i="15" s="1"/>
  <c r="Y228" i="15"/>
  <c r="W227" i="15"/>
  <c r="W219" i="15" s="1"/>
  <c r="Y111" i="15"/>
  <c r="Y108" i="15" s="1"/>
  <c r="AA112" i="15"/>
  <c r="Y178" i="15"/>
  <c r="AA179" i="15"/>
  <c r="Y194" i="15"/>
  <c r="AA195" i="15"/>
  <c r="AA89" i="15"/>
  <c r="Y88" i="15"/>
  <c r="W160" i="15"/>
  <c r="W155" i="15" s="1"/>
  <c r="Y161" i="15"/>
  <c r="Y129" i="15"/>
  <c r="Y126" i="15" s="1"/>
  <c r="AA130" i="15"/>
  <c r="Y118" i="15"/>
  <c r="Y117" i="15" s="1"/>
  <c r="Y116" i="15" s="1"/>
  <c r="Y133" i="15" s="1"/>
  <c r="AA119" i="15"/>
  <c r="AC149" i="15"/>
  <c r="AC147" i="15" s="1"/>
  <c r="AA147" i="15"/>
  <c r="AA139" i="15"/>
  <c r="Y138" i="15"/>
  <c r="Y186" i="15"/>
  <c r="W185" i="15"/>
  <c r="W184" i="15"/>
  <c r="W183" i="15" s="1"/>
  <c r="W187" i="15" s="1"/>
  <c r="AC55" i="15"/>
  <c r="AC54" i="15" s="1"/>
  <c r="AA54" i="15"/>
  <c r="Y268" i="15"/>
  <c r="W267" i="15"/>
  <c r="W264" i="15" s="1"/>
  <c r="W263" i="15" s="1"/>
  <c r="W272" i="15" s="1"/>
  <c r="AC91" i="15"/>
  <c r="AC90" i="15" s="1"/>
  <c r="AA90" i="15"/>
  <c r="AA86" i="15"/>
  <c r="Y85" i="15"/>
  <c r="Y82" i="15" s="1"/>
  <c r="Y257" i="15"/>
  <c r="Y256" i="15" s="1"/>
  <c r="AA258" i="15"/>
  <c r="Y40" i="15"/>
  <c r="W39" i="15"/>
  <c r="AA123" i="15"/>
  <c r="AC124" i="15"/>
  <c r="AC123" i="15" s="1"/>
  <c r="AA151" i="15"/>
  <c r="Y150" i="15"/>
  <c r="Y146" i="15" s="1"/>
  <c r="Y105" i="15"/>
  <c r="W104" i="15"/>
  <c r="Y20" i="15"/>
  <c r="AA21" i="15"/>
  <c r="Y171" i="15"/>
  <c r="AA172" i="15"/>
  <c r="AA225" i="15"/>
  <c r="AC226" i="15"/>
  <c r="AC225" i="15" s="1"/>
  <c r="Y287" i="15"/>
  <c r="W286" i="15"/>
  <c r="W145" i="15"/>
  <c r="W165" i="15" s="1"/>
  <c r="AC31" i="15"/>
  <c r="AC30" i="15" s="1"/>
  <c r="AC29" i="15" s="1"/>
  <c r="AA30" i="15"/>
  <c r="AA29" i="15" s="1"/>
  <c r="Y51" i="15"/>
  <c r="W50" i="15"/>
  <c r="W49" i="15" s="1"/>
  <c r="AA280" i="15"/>
  <c r="Y279" i="15"/>
  <c r="Y276" i="15" s="1"/>
  <c r="Y275" i="15" s="1"/>
  <c r="Y281" i="15" s="1"/>
  <c r="AC223" i="15"/>
  <c r="AC222" i="15" s="1"/>
  <c r="AA222" i="15"/>
  <c r="Y8" i="15"/>
  <c r="W7" i="15"/>
  <c r="W6" i="15" s="1"/>
  <c r="W5" i="15" s="1"/>
  <c r="W15" i="15" s="1"/>
  <c r="U285" i="15"/>
  <c r="U284" i="15" s="1"/>
  <c r="U293" i="15" s="1"/>
  <c r="Y289" i="15"/>
  <c r="W288" i="15"/>
  <c r="U35" i="15"/>
  <c r="U298" i="15" s="1"/>
  <c r="AA120" i="15"/>
  <c r="AC121" i="15"/>
  <c r="AC120" i="15" s="1"/>
  <c r="AA12" i="15"/>
  <c r="Y11" i="15"/>
  <c r="Y10" i="15" s="1"/>
  <c r="Y236" i="15"/>
  <c r="W235" i="15"/>
  <c r="W230" i="15" s="1"/>
  <c r="AA44" i="15"/>
  <c r="AC45" i="15"/>
  <c r="AC44" i="15" s="1"/>
  <c r="AC193" i="15"/>
  <c r="AC192" i="15" s="1"/>
  <c r="AA192" i="15"/>
  <c r="Y66" i="15"/>
  <c r="W65" i="15"/>
  <c r="W64" i="15" s="1"/>
  <c r="Y246" i="15"/>
  <c r="W245" i="15"/>
  <c r="W244" i="15" s="1"/>
  <c r="U95" i="15"/>
  <c r="U81" i="15" s="1"/>
  <c r="U113" i="15" s="1"/>
  <c r="AA239" i="15"/>
  <c r="Y237" i="15"/>
  <c r="AA103" i="15"/>
  <c r="Y102" i="15"/>
  <c r="AC266" i="15"/>
  <c r="AC265" i="15" s="1"/>
  <c r="AA265" i="15"/>
  <c r="Y207" i="15"/>
  <c r="W206" i="15"/>
  <c r="W205" i="15" s="1"/>
  <c r="W204" i="15" s="1"/>
  <c r="W208" i="15" s="1"/>
  <c r="AC68" i="15"/>
  <c r="AC67" i="15" s="1"/>
  <c r="AA67" i="15"/>
  <c r="Y46" i="15"/>
  <c r="AA47" i="15"/>
  <c r="W100" i="15"/>
  <c r="Y101" i="15"/>
  <c r="Y42" i="15"/>
  <c r="W41" i="15"/>
  <c r="W291" i="15"/>
  <c r="Y292" i="15"/>
  <c r="Y27" i="15"/>
  <c r="Y26" i="15" s="1"/>
  <c r="Y25" i="15" s="1"/>
  <c r="AA28" i="15"/>
  <c r="Y97" i="15"/>
  <c r="W96" i="15"/>
  <c r="AA19" i="15"/>
  <c r="Y18" i="15"/>
  <c r="Y255" i="15"/>
  <c r="W254" i="15"/>
  <c r="W253" i="15" s="1"/>
  <c r="W252" i="15" s="1"/>
  <c r="W260" i="15" s="1"/>
  <c r="AA277" i="15"/>
  <c r="AC278" i="15"/>
  <c r="AC277" i="15" s="1"/>
  <c r="AA140" i="15" l="1"/>
  <c r="AC141" i="15"/>
  <c r="AC140" i="15" s="1"/>
  <c r="Y191" i="15"/>
  <c r="Y190" i="15" s="1"/>
  <c r="Y201" i="15" s="1"/>
  <c r="AC94" i="15"/>
  <c r="AC93" i="15" s="1"/>
  <c r="AA93" i="15"/>
  <c r="AA197" i="15"/>
  <c r="Y196" i="15"/>
  <c r="Y137" i="15"/>
  <c r="Y136" i="15" s="1"/>
  <c r="Y142" i="15" s="1"/>
  <c r="AA163" i="15"/>
  <c r="Y162" i="15"/>
  <c r="W218" i="15"/>
  <c r="AC243" i="15"/>
  <c r="AA241" i="15"/>
  <c r="AA77" i="15"/>
  <c r="Y76" i="15"/>
  <c r="Y75" i="15" s="1"/>
  <c r="Y74" i="15" s="1"/>
  <c r="AC234" i="15"/>
  <c r="AC233" i="15" s="1"/>
  <c r="AA233" i="15"/>
  <c r="AC58" i="15"/>
  <c r="AC57" i="15" s="1"/>
  <c r="AA57" i="15"/>
  <c r="AC99" i="15"/>
  <c r="AC98" i="15" s="1"/>
  <c r="AA98" i="15"/>
  <c r="AA176" i="15"/>
  <c r="AC177" i="15"/>
  <c r="AC176" i="15" s="1"/>
  <c r="AA83" i="15"/>
  <c r="AC84" i="15"/>
  <c r="AC83" i="15" s="1"/>
  <c r="AA24" i="15"/>
  <c r="Y23" i="15"/>
  <c r="Y17" i="15" s="1"/>
  <c r="Y16" i="15" s="1"/>
  <c r="Y34" i="15" s="1"/>
  <c r="U296" i="15"/>
  <c r="U299" i="15" s="1"/>
  <c r="AA13" i="15"/>
  <c r="AC14" i="15"/>
  <c r="AC13" i="15" s="1"/>
  <c r="AC172" i="15"/>
  <c r="AC171" i="15" s="1"/>
  <c r="AA171" i="15"/>
  <c r="AA289" i="15"/>
  <c r="Y288" i="15"/>
  <c r="Y170" i="15"/>
  <c r="Y169" i="15" s="1"/>
  <c r="Y180" i="15" s="1"/>
  <c r="Y267" i="15"/>
  <c r="Y264" i="15" s="1"/>
  <c r="Y263" i="15" s="1"/>
  <c r="Y272" i="15" s="1"/>
  <c r="AA268" i="15"/>
  <c r="AA111" i="15"/>
  <c r="AA108" i="15" s="1"/>
  <c r="AC112" i="15"/>
  <c r="AC111" i="15" s="1"/>
  <c r="AC108" i="15" s="1"/>
  <c r="AA18" i="15"/>
  <c r="AC19" i="15"/>
  <c r="AC18" i="15" s="1"/>
  <c r="Y41" i="15"/>
  <c r="AA42" i="15"/>
  <c r="Y245" i="15"/>
  <c r="Y244" i="15" s="1"/>
  <c r="AA246" i="15"/>
  <c r="Y235" i="15"/>
  <c r="AA236" i="15"/>
  <c r="AA279" i="15"/>
  <c r="AA276" i="15" s="1"/>
  <c r="AA275" i="15" s="1"/>
  <c r="AA281" i="15" s="1"/>
  <c r="AC280" i="15"/>
  <c r="AC279" i="15" s="1"/>
  <c r="AC276" i="15" s="1"/>
  <c r="AC275" i="15" s="1"/>
  <c r="AC281" i="15" s="1"/>
  <c r="W285" i="15"/>
  <c r="W284" i="15" s="1"/>
  <c r="W293" i="15" s="1"/>
  <c r="AA20" i="15"/>
  <c r="AC21" i="15"/>
  <c r="AC20" i="15" s="1"/>
  <c r="AA257" i="15"/>
  <c r="AA256" i="15" s="1"/>
  <c r="AC258" i="15"/>
  <c r="AC257" i="15" s="1"/>
  <c r="AC256" i="15" s="1"/>
  <c r="AC103" i="15"/>
  <c r="AC102" i="15" s="1"/>
  <c r="AA102" i="15"/>
  <c r="AA287" i="15"/>
  <c r="Y286" i="15"/>
  <c r="AC119" i="15"/>
  <c r="AC118" i="15" s="1"/>
  <c r="AC117" i="15" s="1"/>
  <c r="AA118" i="15"/>
  <c r="AA117" i="15" s="1"/>
  <c r="AC139" i="15"/>
  <c r="AC138" i="15" s="1"/>
  <c r="AC137" i="15" s="1"/>
  <c r="AC136" i="15" s="1"/>
  <c r="AC142" i="15" s="1"/>
  <c r="AA138" i="15"/>
  <c r="AA137" i="15" s="1"/>
  <c r="AA136" i="15" s="1"/>
  <c r="AA142" i="15" s="1"/>
  <c r="AA97" i="15"/>
  <c r="Y96" i="15"/>
  <c r="AA66" i="15"/>
  <c r="Y65" i="15"/>
  <c r="Y64" i="15" s="1"/>
  <c r="AA11" i="15"/>
  <c r="AA10" i="15" s="1"/>
  <c r="AC12" i="15"/>
  <c r="AC11" i="15" s="1"/>
  <c r="AC10" i="15" s="1"/>
  <c r="AA51" i="15"/>
  <c r="Y50" i="15"/>
  <c r="Y49" i="15" s="1"/>
  <c r="AA88" i="15"/>
  <c r="AC89" i="15"/>
  <c r="AC88" i="15" s="1"/>
  <c r="W249" i="15"/>
  <c r="AA27" i="15"/>
  <c r="AA26" i="15" s="1"/>
  <c r="AA25" i="15" s="1"/>
  <c r="AC28" i="15"/>
  <c r="AC27" i="15" s="1"/>
  <c r="AC26" i="15" s="1"/>
  <c r="AC25" i="15" s="1"/>
  <c r="Y100" i="15"/>
  <c r="AA101" i="15"/>
  <c r="Y104" i="15"/>
  <c r="AA105" i="15"/>
  <c r="AA85" i="15"/>
  <c r="AC86" i="15"/>
  <c r="AC85" i="15" s="1"/>
  <c r="AA129" i="15"/>
  <c r="AA126" i="15" s="1"/>
  <c r="AC130" i="15"/>
  <c r="AC129" i="15" s="1"/>
  <c r="AC126" i="15" s="1"/>
  <c r="AC195" i="15"/>
  <c r="AC194" i="15" s="1"/>
  <c r="AA194" i="15"/>
  <c r="AA228" i="15"/>
  <c r="Y227" i="15"/>
  <c r="Y219" i="15" s="1"/>
  <c r="Y218" i="15" s="1"/>
  <c r="Y160" i="15"/>
  <c r="AA161" i="15"/>
  <c r="W95" i="15"/>
  <c r="W81" i="15" s="1"/>
  <c r="W113" i="15" s="1"/>
  <c r="AA207" i="15"/>
  <c r="Y206" i="15"/>
  <c r="Y205" i="15" s="1"/>
  <c r="Y204" i="15" s="1"/>
  <c r="Y208" i="15" s="1"/>
  <c r="Y230" i="15"/>
  <c r="AA8" i="15"/>
  <c r="Y7" i="15"/>
  <c r="Y6" i="15" s="1"/>
  <c r="Y5" i="15" s="1"/>
  <c r="Y15" i="15" s="1"/>
  <c r="W38" i="15"/>
  <c r="W37" i="15" s="1"/>
  <c r="W78" i="15" s="1"/>
  <c r="W297" i="15" s="1"/>
  <c r="Y185" i="15"/>
  <c r="Y184" i="15"/>
  <c r="Y183" i="15" s="1"/>
  <c r="Y187" i="15" s="1"/>
  <c r="AA186" i="15"/>
  <c r="AA255" i="15"/>
  <c r="Y254" i="15"/>
  <c r="Y253" i="15" s="1"/>
  <c r="Y252" i="15" s="1"/>
  <c r="Y260" i="15" s="1"/>
  <c r="AA292" i="15"/>
  <c r="Y291" i="15"/>
  <c r="AA46" i="15"/>
  <c r="AC47" i="15"/>
  <c r="AC46" i="15" s="1"/>
  <c r="AC239" i="15"/>
  <c r="AC237" i="15" s="1"/>
  <c r="AA237" i="15"/>
  <c r="AA150" i="15"/>
  <c r="AA146" i="15" s="1"/>
  <c r="AC151" i="15"/>
  <c r="AC150" i="15" s="1"/>
  <c r="AC146" i="15" s="1"/>
  <c r="Y39" i="15"/>
  <c r="Y38" i="15" s="1"/>
  <c r="AA40" i="15"/>
  <c r="AC179" i="15"/>
  <c r="AC178" i="15" s="1"/>
  <c r="AA178" i="15"/>
  <c r="AC197" i="15" l="1"/>
  <c r="AC196" i="15" s="1"/>
  <c r="AA196" i="15"/>
  <c r="AA191" i="15"/>
  <c r="AA190" i="15" s="1"/>
  <c r="AA201" i="15" s="1"/>
  <c r="AC191" i="15"/>
  <c r="AC190" i="15" s="1"/>
  <c r="AC201" i="15" s="1"/>
  <c r="AC163" i="15"/>
  <c r="AC162" i="15" s="1"/>
  <c r="AA162" i="15"/>
  <c r="Y35" i="15"/>
  <c r="Y298" i="15" s="1"/>
  <c r="Y155" i="15"/>
  <c r="Y145" i="15" s="1"/>
  <c r="Y165" i="15" s="1"/>
  <c r="AC242" i="15"/>
  <c r="AC241" i="15" s="1"/>
  <c r="W296" i="15"/>
  <c r="W299" i="15" s="1"/>
  <c r="AC24" i="15"/>
  <c r="AC23" i="15" s="1"/>
  <c r="AA23" i="15"/>
  <c r="AA17" i="15" s="1"/>
  <c r="AA16" i="15" s="1"/>
  <c r="AA34" i="15" s="1"/>
  <c r="AC77" i="15"/>
  <c r="AC76" i="15" s="1"/>
  <c r="AC75" i="15" s="1"/>
  <c r="AC74" i="15" s="1"/>
  <c r="AA76" i="15"/>
  <c r="AA75" i="15" s="1"/>
  <c r="AA74" i="15" s="1"/>
  <c r="AA116" i="15"/>
  <c r="AA133" i="15" s="1"/>
  <c r="AC66" i="15"/>
  <c r="AC65" i="15" s="1"/>
  <c r="AC64" i="15" s="1"/>
  <c r="AA65" i="15"/>
  <c r="AA64" i="15" s="1"/>
  <c r="AC116" i="15"/>
  <c r="AC133" i="15" s="1"/>
  <c r="AA41" i="15"/>
  <c r="AC42" i="15"/>
  <c r="AC41" i="15" s="1"/>
  <c r="AA39" i="15"/>
  <c r="AA38" i="15" s="1"/>
  <c r="AC40" i="15"/>
  <c r="AC39" i="15" s="1"/>
  <c r="AC207" i="15"/>
  <c r="AC206" i="15" s="1"/>
  <c r="AC205" i="15" s="1"/>
  <c r="AC204" i="15" s="1"/>
  <c r="AC208" i="15" s="1"/>
  <c r="AA206" i="15"/>
  <c r="AA205" i="15" s="1"/>
  <c r="AA204" i="15" s="1"/>
  <c r="AA208" i="15" s="1"/>
  <c r="AA100" i="15"/>
  <c r="AC101" i="15"/>
  <c r="AC100" i="15" s="1"/>
  <c r="Y285" i="15"/>
  <c r="Y284" i="15" s="1"/>
  <c r="Y293" i="15" s="1"/>
  <c r="Y37" i="15"/>
  <c r="Y78" i="15" s="1"/>
  <c r="Y297" i="15" s="1"/>
  <c r="Y95" i="15"/>
  <c r="Y81" i="15" s="1"/>
  <c r="Y113" i="15" s="1"/>
  <c r="AC97" i="15"/>
  <c r="AC96" i="15" s="1"/>
  <c r="AA96" i="15"/>
  <c r="AC287" i="15"/>
  <c r="AC286" i="15" s="1"/>
  <c r="AA286" i="15"/>
  <c r="AC17" i="15"/>
  <c r="AC16" i="15" s="1"/>
  <c r="AC34" i="15" s="1"/>
  <c r="AA288" i="15"/>
  <c r="AC289" i="15"/>
  <c r="AC288" i="15" s="1"/>
  <c r="AC228" i="15"/>
  <c r="AC227" i="15" s="1"/>
  <c r="AC219" i="15" s="1"/>
  <c r="AA227" i="15"/>
  <c r="AA219" i="15" s="1"/>
  <c r="AA170" i="15"/>
  <c r="AA169" i="15" s="1"/>
  <c r="AA180" i="15" s="1"/>
  <c r="AA185" i="15"/>
  <c r="AC186" i="15"/>
  <c r="AA184" i="15"/>
  <c r="AA183" i="15" s="1"/>
  <c r="AA187" i="15" s="1"/>
  <c r="AA291" i="15"/>
  <c r="AC292" i="15"/>
  <c r="AC291" i="15" s="1"/>
  <c r="AC161" i="15"/>
  <c r="AC160" i="15" s="1"/>
  <c r="AC155" i="15" s="1"/>
  <c r="AC145" i="15" s="1"/>
  <c r="AC165" i="15" s="1"/>
  <c r="AA160" i="15"/>
  <c r="AC82" i="15"/>
  <c r="AC51" i="15"/>
  <c r="AC50" i="15" s="1"/>
  <c r="AC49" i="15" s="1"/>
  <c r="AA50" i="15"/>
  <c r="AA49" i="15" s="1"/>
  <c r="AA235" i="15"/>
  <c r="AA230" i="15" s="1"/>
  <c r="AC236" i="15"/>
  <c r="AC235" i="15" s="1"/>
  <c r="AC230" i="15" s="1"/>
  <c r="AC170" i="15"/>
  <c r="AC169" i="15" s="1"/>
  <c r="AC180" i="15" s="1"/>
  <c r="AA7" i="15"/>
  <c r="AA6" i="15" s="1"/>
  <c r="AA5" i="15" s="1"/>
  <c r="AA15" i="15" s="1"/>
  <c r="AC8" i="15"/>
  <c r="AC7" i="15" s="1"/>
  <c r="AC6" i="15" s="1"/>
  <c r="AC5" i="15" s="1"/>
  <c r="AC15" i="15" s="1"/>
  <c r="AA82" i="15"/>
  <c r="AC255" i="15"/>
  <c r="AC254" i="15" s="1"/>
  <c r="AC253" i="15" s="1"/>
  <c r="AC252" i="15" s="1"/>
  <c r="AC260" i="15" s="1"/>
  <c r="AA254" i="15"/>
  <c r="AA253" i="15" s="1"/>
  <c r="AA252" i="15" s="1"/>
  <c r="AA260" i="15" s="1"/>
  <c r="Y249" i="15"/>
  <c r="Y296" i="15" s="1"/>
  <c r="AA104" i="15"/>
  <c r="AC105" i="15"/>
  <c r="AC104" i="15" s="1"/>
  <c r="AC246" i="15"/>
  <c r="AC245" i="15" s="1"/>
  <c r="AC244" i="15" s="1"/>
  <c r="AA245" i="15"/>
  <c r="AA244" i="15" s="1"/>
  <c r="AC268" i="15"/>
  <c r="AC267" i="15" s="1"/>
  <c r="AC264" i="15" s="1"/>
  <c r="AC263" i="15" s="1"/>
  <c r="AC272" i="15" s="1"/>
  <c r="AA267" i="15"/>
  <c r="AA264" i="15" s="1"/>
  <c r="AA263" i="15" s="1"/>
  <c r="AA272" i="15" s="1"/>
  <c r="AA155" i="15" l="1"/>
  <c r="AA145" i="15" s="1"/>
  <c r="AA165" i="15" s="1"/>
  <c r="AC218" i="15"/>
  <c r="AC249" i="15" s="1"/>
  <c r="AA218" i="15"/>
  <c r="AA249" i="15" s="1"/>
  <c r="AA37" i="15"/>
  <c r="AA78" i="15" s="1"/>
  <c r="AA297" i="15" s="1"/>
  <c r="AC38" i="15"/>
  <c r="AC37" i="15" s="1"/>
  <c r="AC78" i="15" s="1"/>
  <c r="AC297" i="15" s="1"/>
  <c r="AC35" i="15"/>
  <c r="AC298" i="15" s="1"/>
  <c r="Y299" i="15"/>
  <c r="AA35" i="15"/>
  <c r="AA298" i="15" s="1"/>
  <c r="AC184" i="15"/>
  <c r="AC183" i="15" s="1"/>
  <c r="AC187" i="15" s="1"/>
  <c r="AC185" i="15"/>
  <c r="AC95" i="15"/>
  <c r="AC81" i="15" s="1"/>
  <c r="AC113" i="15" s="1"/>
  <c r="AA285" i="15"/>
  <c r="AA284" i="15" s="1"/>
  <c r="AA293" i="15" s="1"/>
  <c r="AA95" i="15"/>
  <c r="AA81" i="15" s="1"/>
  <c r="AA113" i="15" s="1"/>
  <c r="AC285" i="15"/>
  <c r="AC284" i="15" s="1"/>
  <c r="AC293" i="15" s="1"/>
  <c r="AC296" i="15" l="1"/>
  <c r="AC299" i="15" s="1"/>
  <c r="AA296" i="15"/>
  <c r="AA299" i="15" s="1"/>
</calcChain>
</file>

<file path=xl/sharedStrings.xml><?xml version="1.0" encoding="utf-8"?>
<sst xmlns="http://schemas.openxmlformats.org/spreadsheetml/2006/main" count="1011" uniqueCount="281">
  <si>
    <t>GAD PARROQUIAL DE COCHAPATA</t>
  </si>
  <si>
    <t>INGRESOS</t>
  </si>
  <si>
    <t>CÓDIGO</t>
  </si>
  <si>
    <t>DENOMINACIÓN</t>
  </si>
  <si>
    <t>INGRESOS CORRIENTES</t>
  </si>
  <si>
    <t>RENTAS DE INVERSIONES Y MULTAS</t>
  </si>
  <si>
    <t>1.7.02</t>
  </si>
  <si>
    <t>Rentas por Arrendamientos de Bienes</t>
  </si>
  <si>
    <t>1.7.02.04</t>
  </si>
  <si>
    <t>Maquinarias y Equipos</t>
  </si>
  <si>
    <t>1.7.02.99</t>
  </si>
  <si>
    <t>Otros Arrendamientos</t>
  </si>
  <si>
    <t>TRANSFERENCIAS O DONACIONES CORRIENTES</t>
  </si>
  <si>
    <t>1.8.06</t>
  </si>
  <si>
    <t>Aportes y Participaciones corrientes de Gobiernos Autónomos Descentralizados y Regímenes Especiales</t>
  </si>
  <si>
    <t>1.8.06.08</t>
  </si>
  <si>
    <t>Aportes a Juntas Parroquiales Rurales</t>
  </si>
  <si>
    <t>1.9.04</t>
  </si>
  <si>
    <t>Otros no Operacionales</t>
  </si>
  <si>
    <t>1.9.04.99</t>
  </si>
  <si>
    <t>Otros no Especificados</t>
  </si>
  <si>
    <t>TOTAL</t>
  </si>
  <si>
    <t>INGRESOS DE CAPITAL</t>
  </si>
  <si>
    <t>TRANSFERENCIAS O DONACIONES DE CAPITAL E INVERSIÓN</t>
  </si>
  <si>
    <t>2.8.01</t>
  </si>
  <si>
    <t>Transferencias o Donaciones de Capital e Inversión del Sector Público</t>
  </si>
  <si>
    <t>2.8.01.04</t>
  </si>
  <si>
    <t>De Entidades del Gobierno Seccional</t>
  </si>
  <si>
    <t>2.8.06</t>
  </si>
  <si>
    <t>Aportes y Participaciones de Capital E inversión a los Gobiernos Autónomos Descentralizados y Regímenes Especiales</t>
  </si>
  <si>
    <t>2.8.06.08</t>
  </si>
  <si>
    <t>Aporte a Juntas Parroquiales Rurales</t>
  </si>
  <si>
    <t>2.8.10</t>
  </si>
  <si>
    <t>Asignación Presupuestaria de Valores equivalentes al Impuesto al Valor Agregado (IVA)</t>
  </si>
  <si>
    <t>2.8.10.03</t>
  </si>
  <si>
    <t>Del Presupuesto General de Estado a Gobiernos Autónomos Descentralizados Parroquiales Rurales.</t>
  </si>
  <si>
    <t>INGRESOS DE FINANCIAMIENTO</t>
  </si>
  <si>
    <t>SALDOS DISPONIBLES</t>
  </si>
  <si>
    <t>3.7.01</t>
  </si>
  <si>
    <t>Saldos en Caja y Bancos</t>
  </si>
  <si>
    <t>3.7.01.01</t>
  </si>
  <si>
    <t>De Fondos del Presupuesto General del Estado</t>
  </si>
  <si>
    <t>CUENTAS PENDIENTES POR COBRAR</t>
  </si>
  <si>
    <t>3.8.01</t>
  </si>
  <si>
    <t>Cuentas Pendientes por Cobrar</t>
  </si>
  <si>
    <t>3.8.01.01</t>
  </si>
  <si>
    <t>De Cuentas por Cobrar</t>
  </si>
  <si>
    <t>3.8.01.07</t>
  </si>
  <si>
    <t>De anticipos por Devengar de Ejercicios Ant. De GAD Parroquiales</t>
  </si>
  <si>
    <t>3.8.01.08</t>
  </si>
  <si>
    <t>TOTALES</t>
  </si>
  <si>
    <t>TOTAL INVERSION</t>
  </si>
  <si>
    <t>GASTOS CORRIENTES</t>
  </si>
  <si>
    <t>Egresos en personal</t>
  </si>
  <si>
    <t>5.1.01</t>
  </si>
  <si>
    <t>Remuneraciones Básicas</t>
  </si>
  <si>
    <t>5.1.01.05</t>
  </si>
  <si>
    <t>Remuneraciones Unificadas</t>
  </si>
  <si>
    <t>5.1.02</t>
  </si>
  <si>
    <t>Remuneraciones Complementarias</t>
  </si>
  <si>
    <t>5.1.02.03</t>
  </si>
  <si>
    <t>Decimotercer Sueldo</t>
  </si>
  <si>
    <t>5.1.02.04</t>
  </si>
  <si>
    <t>Decimocuarto Sueldo</t>
  </si>
  <si>
    <t>5.1.05</t>
  </si>
  <si>
    <t>Remuneraciones Temporales</t>
  </si>
  <si>
    <t>5.1.05.12</t>
  </si>
  <si>
    <t>Subrogación</t>
  </si>
  <si>
    <t>5.1.06</t>
  </si>
  <si>
    <t>Aportes Patronales a la Seguridad Social</t>
  </si>
  <si>
    <t>5.1.06.01</t>
  </si>
  <si>
    <t>Aporte Patronal</t>
  </si>
  <si>
    <t>5.1.06.02</t>
  </si>
  <si>
    <t>Fondo de Reserva</t>
  </si>
  <si>
    <t>BIENES Y SERVICIOS DE CONSUMO</t>
  </si>
  <si>
    <t>5.3.01</t>
  </si>
  <si>
    <t>Servicios Básicos</t>
  </si>
  <si>
    <t>5.3.01.01</t>
  </si>
  <si>
    <t>Agua Potable</t>
  </si>
  <si>
    <t>5.3.01.04</t>
  </si>
  <si>
    <t>Energia Electrica</t>
  </si>
  <si>
    <t>5.3.01.05</t>
  </si>
  <si>
    <t>Telecomunicaciones</t>
  </si>
  <si>
    <t>Servicios Generales</t>
  </si>
  <si>
    <t>Traslados, Instalaciones, Viáticos y Subsistencias</t>
  </si>
  <si>
    <t>Viaticos y Subsistencias en el Interior</t>
  </si>
  <si>
    <t>5.3.06</t>
  </si>
  <si>
    <t>Contratación de Estudios, Investigaciones y Servicios Técnicos Especializados.</t>
  </si>
  <si>
    <t>5.3.06.06</t>
  </si>
  <si>
    <t>Honorarios por Contratos Civiles de Servicios</t>
  </si>
  <si>
    <t>5.3.07</t>
  </si>
  <si>
    <t>Egresos en Informática</t>
  </si>
  <si>
    <t>5.3.07.02</t>
  </si>
  <si>
    <t>Arrendamiento y Licencias de Uso de Paquetes Informaticos</t>
  </si>
  <si>
    <t>5.3.07.04</t>
  </si>
  <si>
    <t>Mantenimiento y Reparacion de Equipos y Sistemas Informaticos</t>
  </si>
  <si>
    <t>5.3.08</t>
  </si>
  <si>
    <t>Bienes de Uso y Consumo Corriente</t>
  </si>
  <si>
    <t>5.3.08.04</t>
  </si>
  <si>
    <t>Materiales de Oficina</t>
  </si>
  <si>
    <t>Otros egresos corrientes</t>
  </si>
  <si>
    <t>5.7.01</t>
  </si>
  <si>
    <t>Impuestos, Tasas y Contribuciones</t>
  </si>
  <si>
    <t>5.7.01.99</t>
  </si>
  <si>
    <t>Otros Impuestos, Tasas y Contribuciones</t>
  </si>
  <si>
    <t>5.7.02</t>
  </si>
  <si>
    <t>Seguros, Costos Financieros y Otros Egresos</t>
  </si>
  <si>
    <t>5.7.02.01</t>
  </si>
  <si>
    <t>Seguros</t>
  </si>
  <si>
    <t>5.7.02.03</t>
  </si>
  <si>
    <t>Comisiones Bancarias</t>
  </si>
  <si>
    <t xml:space="preserve">Transferencias o donaciones corrientes </t>
  </si>
  <si>
    <t>5.8.01</t>
  </si>
  <si>
    <t>Transferencias o Donaciones Corrientes al Sector Público</t>
  </si>
  <si>
    <t>5.8.01.01</t>
  </si>
  <si>
    <t>Al Gobierno Central</t>
  </si>
  <si>
    <t>5.8.01.04</t>
  </si>
  <si>
    <t>A Gobiernos Autónomos Descentralizados</t>
  </si>
  <si>
    <t>APLICACIÓN DEL FINANCIAMIENTO</t>
  </si>
  <si>
    <t>Pasivo circulante</t>
  </si>
  <si>
    <t>9.7.01</t>
  </si>
  <si>
    <t>Deuda Flotante</t>
  </si>
  <si>
    <t>9.7.01.01</t>
  </si>
  <si>
    <t>De Cuentas por Pagar</t>
  </si>
  <si>
    <t>PROYECTO No. 1</t>
  </si>
  <si>
    <t>FORTALECIMIENTO INSTITUCIONAL DEL GADP COCHAPATA</t>
  </si>
  <si>
    <t>EGRESOS DE INVERSIÓN</t>
  </si>
  <si>
    <t xml:space="preserve">Egresos en personal para inversión </t>
  </si>
  <si>
    <t>7.1.01</t>
  </si>
  <si>
    <t>7.1.02.03</t>
  </si>
  <si>
    <t>Decimo Tercer Sueldo</t>
  </si>
  <si>
    <t>7.1.02.04</t>
  </si>
  <si>
    <t>Decimo Cuarto Sueldo</t>
  </si>
  <si>
    <t>7.1.05</t>
  </si>
  <si>
    <t>7.1.05.09</t>
  </si>
  <si>
    <t>Horas Extraordinarias y Suplementarias</t>
  </si>
  <si>
    <t>7.1.06</t>
  </si>
  <si>
    <t>7.1.06.01</t>
  </si>
  <si>
    <t>7.1.06.02</t>
  </si>
  <si>
    <t>Fondos de Reserva</t>
  </si>
  <si>
    <t>BIENES Y SERVICIOS PARA INVERSION</t>
  </si>
  <si>
    <t>7.3.02</t>
  </si>
  <si>
    <t>7.3.02.55</t>
  </si>
  <si>
    <t>Combustibles</t>
  </si>
  <si>
    <t>7.3.03</t>
  </si>
  <si>
    <t>7.3.03.03</t>
  </si>
  <si>
    <t>7.3.04</t>
  </si>
  <si>
    <t>Instalación, Mantenimiento y Reparación</t>
  </si>
  <si>
    <t>7.3.04.05</t>
  </si>
  <si>
    <t>Vehículos (Servicio para Mantenimiento y Reparación)</t>
  </si>
  <si>
    <t>7.3.08</t>
  </si>
  <si>
    <t>Bienes de Uso y Consumo de Inversión</t>
  </si>
  <si>
    <t>7.3.08.02</t>
  </si>
  <si>
    <t>Vestuario, Lencería, Prendas de Protección; y, Accesorios para Uniformes Militares y Policiales; y, Carpas</t>
  </si>
  <si>
    <t>7.3.08.03</t>
  </si>
  <si>
    <t>Combustibles y Lubricantes</t>
  </si>
  <si>
    <t>7.3.08.13</t>
  </si>
  <si>
    <t>Partes y Repuestos</t>
  </si>
  <si>
    <t>OTROS EGRESOS DE INVERSIÓN</t>
  </si>
  <si>
    <t>7.7.01</t>
  </si>
  <si>
    <t>7.7.01.99</t>
  </si>
  <si>
    <t>7.7.02</t>
  </si>
  <si>
    <t>7.7.02.01</t>
  </si>
  <si>
    <t>PROYECTO No. 2</t>
  </si>
  <si>
    <t>MANTENIMIENTO ESPACIOS PUBLICOS PARROQUIA COCHAPATA</t>
  </si>
  <si>
    <t>7.1.02</t>
  </si>
  <si>
    <t>Instalación, Mantenimiento y reparación</t>
  </si>
  <si>
    <t>7.3.04.17</t>
  </si>
  <si>
    <t>Infraestructura</t>
  </si>
  <si>
    <t>Vestuario, Lencería, Prendas de Protección y Accesorios para uniformes del personal de Protección, Vigilancia y Seguridad.</t>
  </si>
  <si>
    <t>7.3.08.05</t>
  </si>
  <si>
    <t>Materiales de Aseo</t>
  </si>
  <si>
    <t>7.3.08.11</t>
  </si>
  <si>
    <t>Insumos, Materiales y Suministros para Construcción, Electricidad, Plomería, Carpintería, Señalización Vial, Navegación, Contra Incendios y Placas</t>
  </si>
  <si>
    <t>PROYECTO No. 3</t>
  </si>
  <si>
    <t>PLANIFICACIÓN Y GESTIÓN PARA EL DESARROLLO DE FESTIVIDADES CÍVICAS, CULTURALES Y PARTICIPATIVOS</t>
  </si>
  <si>
    <t>7.3.02.05</t>
  </si>
  <si>
    <t>Espectáculos Culturales y Sociales</t>
  </si>
  <si>
    <t>7.3.02.35</t>
  </si>
  <si>
    <t>Servicio de Alimentación</t>
  </si>
  <si>
    <t>7.3.02.07</t>
  </si>
  <si>
    <t>Difusión, Información y Publicidad</t>
  </si>
  <si>
    <t>7.3.05</t>
  </si>
  <si>
    <t>Arrendamiento de Bienes</t>
  </si>
  <si>
    <t>7.3.05.05</t>
  </si>
  <si>
    <t>Vehículos (Arrendamiento)</t>
  </si>
  <si>
    <t>7.3.14</t>
  </si>
  <si>
    <t>Bienes Muebles no Depreciables</t>
  </si>
  <si>
    <t>7.3.14.08</t>
  </si>
  <si>
    <t>Bienes Artísticos, Culturales, Bienes Deportivos y Símbolos Patrios</t>
  </si>
  <si>
    <t>PROGRAMA No. 4</t>
  </si>
  <si>
    <t>7.3.08.12</t>
  </si>
  <si>
    <t>Materiales Didacticos</t>
  </si>
  <si>
    <t>7.3.08.14</t>
  </si>
  <si>
    <t>Suministros para Actividades Agropecuarias, Pesca y Caza</t>
  </si>
  <si>
    <t>MANTENIMIENTO VIAL RETROEXCAVADORA</t>
  </si>
  <si>
    <t>Egresos</t>
  </si>
  <si>
    <t>7.1.01.06</t>
  </si>
  <si>
    <t>Salarios Unificados</t>
  </si>
  <si>
    <t>7.3.04.04</t>
  </si>
  <si>
    <t>Maquinarias y Equipos (Servicio para Mantenimiento y Reparación)</t>
  </si>
  <si>
    <t>7.3.05.04</t>
  </si>
  <si>
    <t>Maquinarias y Equipos (Arrendamiento)</t>
  </si>
  <si>
    <t>EQUIPAMIENTO Y FORTALECIMIENTO GAD PARROQUIAL DE COCHAPATA</t>
  </si>
  <si>
    <t>7.3.06</t>
  </si>
  <si>
    <t>7.3.06.06</t>
  </si>
  <si>
    <t xml:space="preserve">Honorarios por Contratos Civiles de Servicios. </t>
  </si>
  <si>
    <t>7.3.15</t>
  </si>
  <si>
    <t>Bienes Biológicos no Depreciables</t>
  </si>
  <si>
    <t>7.3.15.12</t>
  </si>
  <si>
    <t>Semovientes</t>
  </si>
  <si>
    <t>PROYECTO No. 7</t>
  </si>
  <si>
    <t>7.5.01</t>
  </si>
  <si>
    <t>PROYECTO No. 8</t>
  </si>
  <si>
    <t>7.3.15.15</t>
  </si>
  <si>
    <t>Plantas</t>
  </si>
  <si>
    <t>PROYECTO No. 9</t>
  </si>
  <si>
    <t>PROYECTO No. 10</t>
  </si>
  <si>
    <t>PROYECTO No. 11</t>
  </si>
  <si>
    <t>PROYECTO No. 12</t>
  </si>
  <si>
    <t>PROYECTO No. 5</t>
  </si>
  <si>
    <t>CODIFICADO FINAL</t>
  </si>
  <si>
    <t>7.3.02.49</t>
  </si>
  <si>
    <t>Eventos Públicos Promocionales</t>
  </si>
  <si>
    <t>7.1.07</t>
  </si>
  <si>
    <t>7.1.07.07</t>
  </si>
  <si>
    <t>Indemnizaciones</t>
  </si>
  <si>
    <t>Compensación por Vacaciones no Gozadas por Cesación de Funciones</t>
  </si>
  <si>
    <t>2.8.06.09</t>
  </si>
  <si>
    <t>Aporte según Ley 47 y su Reforma</t>
  </si>
  <si>
    <t>PROYECTO PRESUPUESTO 2025</t>
  </si>
  <si>
    <t>PROYECTO DE APOYO A GRUPOS VULNERABLES</t>
  </si>
  <si>
    <t>PROYECTO DE MANTENIMIENTO DE INFAESTRUCTURA COMUNITARIA</t>
  </si>
  <si>
    <t>FORTALECIMIENTO A PROYECTOS PRODUCTIVOS</t>
  </si>
  <si>
    <t>PROYECTO CAMPAÑA DE ESTERILIZACION</t>
  </si>
  <si>
    <t>PROGRAMA FORTALECIMIENTO TURISMO PARROQUIA COCHAPATA</t>
  </si>
  <si>
    <t>INFRAESTRUCTURA VIALIDAD LEY 047 Y LIQ. EX CREA</t>
  </si>
  <si>
    <t>MEDIO AMBIENTE LEY 047 Y LIQ. EX CREA</t>
  </si>
  <si>
    <t>7.3.08.23</t>
  </si>
  <si>
    <t>Egresos para Sanidad Agropecuaria</t>
  </si>
  <si>
    <t>Obras Públicas</t>
  </si>
  <si>
    <t>Obras de Infraestructura</t>
  </si>
  <si>
    <t>7.5.01.07</t>
  </si>
  <si>
    <t>Construcciones y Edificaciones</t>
  </si>
  <si>
    <t>Vehículos</t>
  </si>
  <si>
    <t>7.1.05.10</t>
  </si>
  <si>
    <t>Servicios Personales por Contrato</t>
  </si>
  <si>
    <t>PROYECTO No. 6</t>
  </si>
  <si>
    <t>PROYECTO No. 13</t>
  </si>
  <si>
    <t>CARAVANAS POR LA VIDA GOBIERNO PROVINCIAL</t>
  </si>
  <si>
    <t>REFORMA</t>
  </si>
  <si>
    <t>REFORMA01-04-2025</t>
  </si>
  <si>
    <t>REFORMA 01-05-2025</t>
  </si>
  <si>
    <t>REFORMA 10-06-2025</t>
  </si>
  <si>
    <t>Aporte Según Ley 47 y su Reforma</t>
  </si>
  <si>
    <t>5.3.02</t>
  </si>
  <si>
    <t>5.3.02.28</t>
  </si>
  <si>
    <t>Servicios de Provisión de Dispositivos Electrónicos</t>
  </si>
  <si>
    <t>PROYECTO No. 14</t>
  </si>
  <si>
    <t>PROG. 14 ATENCION GRUPOS VULNERABLES Y TEJIDO SOCIAL</t>
  </si>
  <si>
    <t>7.3.02.04</t>
  </si>
  <si>
    <t>Edición, Impresión y Reproducciones</t>
  </si>
  <si>
    <t>7.3.14.03</t>
  </si>
  <si>
    <t>Mobiliarios</t>
  </si>
  <si>
    <t>REFORMA 01-07-2025</t>
  </si>
  <si>
    <t>REFORMA 01-08-2025</t>
  </si>
  <si>
    <t>REFORMA 09-09-2025</t>
  </si>
  <si>
    <t>7.3.08.20</t>
  </si>
  <si>
    <t>Menaje y Accesorios Descartables</t>
  </si>
  <si>
    <t>REFORMA 18-09-2025</t>
  </si>
  <si>
    <t>REFORMA 01-10-2025</t>
  </si>
  <si>
    <t>5.3.02.09</t>
  </si>
  <si>
    <t>Servicios de Aseo</t>
  </si>
  <si>
    <t>Materiales de Construcción, Eléctricos, Plomería y Carpintería</t>
  </si>
  <si>
    <t>De Urbanización y Embellecimiento</t>
  </si>
  <si>
    <t>7.5.01.04</t>
  </si>
  <si>
    <t>REFORMA 28-11-2025</t>
  </si>
  <si>
    <t>7.5.01.05</t>
  </si>
  <si>
    <t>Obras Públicas de Transporte y Vías</t>
  </si>
  <si>
    <t>REFORMA 02-12-2025</t>
  </si>
  <si>
    <t>DEVENGADO 31-12-2025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</si>
</sst>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entury Gothic"/>
      <family val="2"/>
    </font>
    <font>
      <sz val="8"/>
      <color indexed="8"/>
      <name val="Century Gothic"/>
      <family val="2"/>
    </font>
    <font>
      <sz val="10"/>
      <color indexed="8"/>
      <name val="Arial"/>
      <family val="2"/>
    </font>
    <font>
      <sz val="8"/>
      <color theme="1"/>
      <name val="Century Gothic"/>
      <family val="2"/>
    </font>
    <font>
      <b/>
      <sz val="8"/>
      <color indexed="8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b/>
      <sz val="8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>
      <alignment vertical="top"/>
    </xf>
    <xf numFmtId="44" fontId="1" fillId="0" borderId="0" applyFont="0" applyFill="0" applyBorder="0" applyAlignment="0" applyProtection="0"/>
  </cellStyleXfs>
  <cellXfs count="122">
    <xf numFmtId="0" fontId="0" fillId="0" borderId="0" xfId="0"/>
    <xf numFmtId="44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4" fontId="2" fillId="0" borderId="1" xfId="1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44" fontId="2" fillId="0" borderId="1" xfId="1" applyNumberFormat="1" applyFont="1" applyFill="1" applyBorder="1" applyAlignment="1">
      <alignment vertical="top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44" fontId="5" fillId="0" borderId="1" xfId="1" applyNumberFormat="1" applyFont="1" applyFill="1" applyBorder="1" applyAlignment="1">
      <alignment vertical="top"/>
    </xf>
    <xf numFmtId="0" fontId="6" fillId="0" borderId="0" xfId="0" applyFont="1" applyAlignment="1">
      <alignment vertical="top"/>
    </xf>
    <xf numFmtId="44" fontId="2" fillId="0" borderId="3" xfId="1" applyNumberFormat="1" applyFont="1" applyFill="1" applyBorder="1" applyAlignment="1">
      <alignment vertical="top"/>
    </xf>
    <xf numFmtId="0" fontId="2" fillId="0" borderId="1" xfId="0" applyFont="1" applyBorder="1" applyAlignment="1">
      <alignment horizontal="left"/>
    </xf>
    <xf numFmtId="44" fontId="2" fillId="0" borderId="2" xfId="1" applyNumberFormat="1" applyFont="1" applyFill="1" applyBorder="1" applyAlignment="1">
      <alignment vertical="top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44" fontId="2" fillId="0" borderId="2" xfId="1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horizontal="right"/>
    </xf>
    <xf numFmtId="0" fontId="3" fillId="0" borderId="1" xfId="0" applyFont="1" applyBorder="1" applyAlignment="1">
      <alignment vertical="top"/>
    </xf>
    <xf numFmtId="0" fontId="5" fillId="0" borderId="0" xfId="0" applyFont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44" fontId="2" fillId="0" borderId="7" xfId="1" applyNumberFormat="1" applyFont="1" applyFill="1" applyBorder="1" applyAlignment="1">
      <alignment vertical="top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8" xfId="0" applyFont="1" applyBorder="1" applyAlignment="1">
      <alignment horizontal="right"/>
    </xf>
    <xf numFmtId="0" fontId="2" fillId="0" borderId="9" xfId="0" applyFont="1" applyBorder="1"/>
    <xf numFmtId="44" fontId="2" fillId="0" borderId="9" xfId="1" applyNumberFormat="1" applyFont="1" applyFill="1" applyBorder="1" applyAlignment="1">
      <alignment vertical="top"/>
    </xf>
    <xf numFmtId="0" fontId="2" fillId="0" borderId="10" xfId="0" applyFont="1" applyBorder="1" applyAlignment="1">
      <alignment horizontal="right"/>
    </xf>
    <xf numFmtId="0" fontId="5" fillId="0" borderId="10" xfId="0" applyFont="1" applyBorder="1" applyAlignment="1">
      <alignment horizontal="right"/>
    </xf>
    <xf numFmtId="44" fontId="2" fillId="0" borderId="1" xfId="1" applyNumberFormat="1" applyFont="1" applyFill="1" applyBorder="1" applyAlignment="1">
      <alignment horizontal="right" vertical="top"/>
    </xf>
    <xf numFmtId="0" fontId="5" fillId="0" borderId="11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44" fontId="2" fillId="0" borderId="13" xfId="1" applyNumberFormat="1" applyFont="1" applyFill="1" applyBorder="1" applyAlignment="1">
      <alignment vertical="top"/>
    </xf>
    <xf numFmtId="44" fontId="5" fillId="0" borderId="0" xfId="1" applyNumberFormat="1" applyFont="1" applyFill="1" applyBorder="1" applyAlignment="1">
      <alignment vertical="top"/>
    </xf>
    <xf numFmtId="0" fontId="2" fillId="0" borderId="10" xfId="2" applyFont="1" applyBorder="1" applyAlignment="1">
      <alignment horizontal="right"/>
    </xf>
    <xf numFmtId="0" fontId="5" fillId="0" borderId="10" xfId="2" applyFont="1" applyBorder="1" applyAlignment="1">
      <alignment horizontal="right"/>
    </xf>
    <xf numFmtId="0" fontId="5" fillId="0" borderId="1" xfId="2" applyFont="1" applyBorder="1" applyAlignment="1">
      <alignment horizontal="left"/>
    </xf>
    <xf numFmtId="0" fontId="2" fillId="0" borderId="1" xfId="2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4" fontId="2" fillId="0" borderId="15" xfId="1" applyNumberFormat="1" applyFont="1" applyFill="1" applyBorder="1" applyAlignment="1">
      <alignment vertical="top"/>
    </xf>
    <xf numFmtId="1" fontId="2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1" xfId="2" applyFont="1" applyBorder="1" applyAlignment="1">
      <alignment horizontal="right"/>
    </xf>
    <xf numFmtId="0" fontId="5" fillId="0" borderId="1" xfId="2" applyFont="1" applyBorder="1" applyAlignment="1">
      <alignment horizontal="right"/>
    </xf>
    <xf numFmtId="0" fontId="2" fillId="0" borderId="0" xfId="2" applyFont="1" applyAlignment="1">
      <alignment horizontal="right"/>
    </xf>
    <xf numFmtId="0" fontId="2" fillId="0" borderId="6" xfId="2" applyFont="1" applyBorder="1" applyAlignment="1">
      <alignment horizontal="right"/>
    </xf>
    <xf numFmtId="44" fontId="2" fillId="0" borderId="16" xfId="1" applyNumberFormat="1" applyFont="1" applyFill="1" applyBorder="1" applyAlignment="1">
      <alignment vertical="top"/>
    </xf>
    <xf numFmtId="44" fontId="2" fillId="0" borderId="0" xfId="1" applyNumberFormat="1" applyFont="1" applyFill="1" applyBorder="1" applyAlignment="1">
      <alignment vertical="top"/>
    </xf>
    <xf numFmtId="0" fontId="2" fillId="0" borderId="5" xfId="2" applyFont="1" applyBorder="1" applyAlignment="1">
      <alignment horizontal="right"/>
    </xf>
    <xf numFmtId="44" fontId="2" fillId="0" borderId="18" xfId="1" applyNumberFormat="1" applyFont="1" applyFill="1" applyBorder="1" applyAlignment="1">
      <alignment vertical="top"/>
    </xf>
    <xf numFmtId="0" fontId="7" fillId="0" borderId="1" xfId="0" applyFont="1" applyBorder="1" applyAlignment="1">
      <alignment horizontal="right"/>
    </xf>
    <xf numFmtId="0" fontId="7" fillId="0" borderId="1" xfId="0" applyFont="1" applyBorder="1"/>
    <xf numFmtId="44" fontId="7" fillId="0" borderId="1" xfId="1" applyNumberFormat="1" applyFont="1" applyFill="1" applyBorder="1" applyAlignment="1">
      <alignment vertical="top"/>
    </xf>
    <xf numFmtId="0" fontId="7" fillId="0" borderId="1" xfId="2" applyFont="1" applyBorder="1" applyAlignment="1">
      <alignment horizontal="right"/>
    </xf>
    <xf numFmtId="0" fontId="7" fillId="0" borderId="1" xfId="0" applyFont="1" applyBorder="1" applyAlignment="1">
      <alignment horizontal="left"/>
    </xf>
    <xf numFmtId="0" fontId="8" fillId="0" borderId="1" xfId="2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44" fontId="2" fillId="0" borderId="4" xfId="1" applyNumberFormat="1" applyFont="1" applyFill="1" applyBorder="1" applyAlignment="1">
      <alignment vertical="top"/>
    </xf>
    <xf numFmtId="44" fontId="2" fillId="0" borderId="20" xfId="1" applyNumberFormat="1" applyFont="1" applyFill="1" applyBorder="1" applyAlignment="1">
      <alignment vertical="top"/>
    </xf>
    <xf numFmtId="1" fontId="7" fillId="0" borderId="0" xfId="0" applyNumberFormat="1" applyFont="1" applyAlignment="1">
      <alignment horizontal="left"/>
    </xf>
    <xf numFmtId="0" fontId="7" fillId="0" borderId="0" xfId="0" applyFont="1" applyAlignment="1">
      <alignment horizontal="right"/>
    </xf>
    <xf numFmtId="44" fontId="7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left"/>
    </xf>
    <xf numFmtId="0" fontId="7" fillId="0" borderId="0" xfId="2" applyFont="1" applyAlignment="1">
      <alignment horizontal="left"/>
    </xf>
    <xf numFmtId="44" fontId="8" fillId="0" borderId="0" xfId="1" applyNumberFormat="1" applyFont="1" applyFill="1" applyBorder="1" applyAlignment="1">
      <alignment vertical="top"/>
    </xf>
    <xf numFmtId="0" fontId="8" fillId="0" borderId="1" xfId="0" applyFont="1" applyBorder="1"/>
    <xf numFmtId="0" fontId="8" fillId="0" borderId="1" xfId="0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44" fontId="7" fillId="0" borderId="21" xfId="1" applyNumberFormat="1" applyFont="1" applyFill="1" applyBorder="1" applyAlignment="1">
      <alignment vertical="top"/>
    </xf>
    <xf numFmtId="0" fontId="6" fillId="0" borderId="0" xfId="0" applyFont="1" applyAlignment="1">
      <alignment horizontal="left" vertical="top"/>
    </xf>
    <xf numFmtId="44" fontId="3" fillId="0" borderId="0" xfId="1" applyNumberFormat="1" applyFont="1" applyFill="1" applyBorder="1" applyAlignment="1">
      <alignment vertical="top"/>
    </xf>
    <xf numFmtId="44" fontId="6" fillId="0" borderId="1" xfId="1" applyNumberFormat="1" applyFont="1" applyFill="1" applyBorder="1" applyAlignment="1">
      <alignment vertical="top"/>
    </xf>
    <xf numFmtId="0" fontId="3" fillId="0" borderId="1" xfId="0" applyFont="1" applyBorder="1" applyAlignment="1">
      <alignment horizontal="right" vertical="top"/>
    </xf>
    <xf numFmtId="0" fontId="3" fillId="0" borderId="0" xfId="0" applyFont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43" fontId="7" fillId="0" borderId="1" xfId="1" applyFont="1" applyFill="1" applyBorder="1" applyAlignment="1">
      <alignment vertical="top"/>
    </xf>
    <xf numFmtId="0" fontId="8" fillId="0" borderId="0" xfId="0" applyFont="1" applyAlignment="1">
      <alignment horizontal="right"/>
    </xf>
    <xf numFmtId="0" fontId="7" fillId="0" borderId="6" xfId="0" applyFont="1" applyBorder="1" applyAlignment="1">
      <alignment horizontal="right"/>
    </xf>
    <xf numFmtId="44" fontId="7" fillId="0" borderId="22" xfId="1" applyNumberFormat="1" applyFont="1" applyFill="1" applyBorder="1" applyAlignment="1">
      <alignment vertical="top"/>
    </xf>
    <xf numFmtId="1" fontId="2" fillId="0" borderId="19" xfId="0" applyNumberFormat="1" applyFont="1" applyBorder="1" applyAlignment="1">
      <alignment horizontal="left"/>
    </xf>
    <xf numFmtId="43" fontId="3" fillId="0" borderId="0" xfId="1" applyFont="1" applyFill="1" applyAlignment="1">
      <alignment vertical="top"/>
    </xf>
    <xf numFmtId="44" fontId="3" fillId="0" borderId="0" xfId="1" applyNumberFormat="1" applyFont="1" applyFill="1" applyAlignment="1">
      <alignment vertical="top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44" fontId="2" fillId="0" borderId="23" xfId="1" applyNumberFormat="1" applyFont="1" applyFill="1" applyBorder="1" applyAlignment="1">
      <alignment vertical="top"/>
    </xf>
    <xf numFmtId="0" fontId="6" fillId="0" borderId="5" xfId="0" applyFont="1" applyBorder="1" applyAlignment="1">
      <alignment horizontal="right" vertical="top"/>
    </xf>
    <xf numFmtId="44" fontId="6" fillId="0" borderId="21" xfId="1" applyNumberFormat="1" applyFont="1" applyFill="1" applyBorder="1" applyAlignment="1">
      <alignment vertical="top"/>
    </xf>
    <xf numFmtId="43" fontId="3" fillId="0" borderId="0" xfId="1" applyFont="1" applyAlignment="1">
      <alignment vertical="top"/>
    </xf>
    <xf numFmtId="44" fontId="9" fillId="0" borderId="0" xfId="0" applyNumberFormat="1" applyFont="1" applyAlignment="1">
      <alignment vertical="top"/>
    </xf>
    <xf numFmtId="0" fontId="6" fillId="0" borderId="17" xfId="0" applyFont="1" applyBorder="1" applyAlignment="1">
      <alignment vertical="top"/>
    </xf>
    <xf numFmtId="0" fontId="2" fillId="0" borderId="24" xfId="0" applyFont="1" applyBorder="1" applyAlignment="1">
      <alignment horizontal="left"/>
    </xf>
    <xf numFmtId="44" fontId="6" fillId="0" borderId="3" xfId="1" applyNumberFormat="1" applyFont="1" applyFill="1" applyBorder="1" applyAlignment="1">
      <alignment vertical="top"/>
    </xf>
    <xf numFmtId="0" fontId="2" fillId="0" borderId="1" xfId="0" quotePrefix="1" applyFont="1" applyBorder="1" applyAlignment="1">
      <alignment horizontal="right"/>
    </xf>
    <xf numFmtId="44" fontId="8" fillId="0" borderId="1" xfId="1" applyNumberFormat="1" applyFont="1" applyFill="1" applyBorder="1" applyAlignment="1">
      <alignment vertical="top"/>
    </xf>
    <xf numFmtId="44" fontId="3" fillId="0" borderId="0" xfId="3" applyFont="1" applyAlignment="1">
      <alignment vertical="top"/>
    </xf>
    <xf numFmtId="0" fontId="6" fillId="0" borderId="0" xfId="0" applyFont="1" applyAlignment="1">
      <alignment horizontal="right" vertical="top"/>
    </xf>
    <xf numFmtId="44" fontId="6" fillId="0" borderId="0" xfId="1" applyNumberFormat="1" applyFont="1" applyFill="1" applyBorder="1" applyAlignment="1">
      <alignment vertical="top"/>
    </xf>
    <xf numFmtId="44" fontId="6" fillId="0" borderId="22" xfId="1" applyNumberFormat="1" applyFont="1" applyFill="1" applyBorder="1" applyAlignment="1">
      <alignment vertical="top"/>
    </xf>
    <xf numFmtId="0" fontId="2" fillId="0" borderId="0" xfId="2" applyFont="1" applyAlignment="1">
      <alignment horizontal="left" wrapText="1"/>
    </xf>
    <xf numFmtId="0" fontId="2" fillId="0" borderId="17" xfId="2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" fontId="2" fillId="0" borderId="0" xfId="0" applyNumberFormat="1" applyFont="1" applyAlignment="1">
      <alignment horizontal="left"/>
    </xf>
    <xf numFmtId="0" fontId="2" fillId="0" borderId="14" xfId="2" applyFont="1" applyBorder="1" applyAlignment="1">
      <alignment horizontal="left" wrapText="1"/>
    </xf>
    <xf numFmtId="0" fontId="2" fillId="0" borderId="14" xfId="2" applyFont="1" applyBorder="1" applyAlignment="1">
      <alignment horizontal="left"/>
    </xf>
    <xf numFmtId="0" fontId="3" fillId="0" borderId="0" xfId="0" applyFont="1" applyFill="1" applyAlignment="1">
      <alignment vertical="top"/>
    </xf>
    <xf numFmtId="44" fontId="2" fillId="0" borderId="1" xfId="0" applyNumberFormat="1" applyFont="1" applyFill="1" applyBorder="1" applyAlignment="1">
      <alignment horizontal="center" vertical="center" wrapText="1"/>
    </xf>
    <xf numFmtId="44" fontId="3" fillId="0" borderId="0" xfId="0" applyNumberFormat="1" applyFont="1" applyFill="1" applyAlignment="1">
      <alignment vertical="top"/>
    </xf>
    <xf numFmtId="44" fontId="9" fillId="0" borderId="0" xfId="0" applyNumberFormat="1" applyFont="1" applyFill="1" applyAlignment="1">
      <alignment vertical="top"/>
    </xf>
    <xf numFmtId="0" fontId="2" fillId="0" borderId="2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642F3-6395-4C2D-AD54-B10C0FB494A2}">
  <dimension ref="A1:C285"/>
  <sheetViews>
    <sheetView topLeftCell="B260" workbookViewId="0">
      <selection activeCell="C272" sqref="C272"/>
    </sheetView>
  </sheetViews>
  <sheetFormatPr baseColWidth="10" defaultColWidth="6.85546875" defaultRowHeight="13.5" x14ac:dyDescent="0.25"/>
  <cols>
    <col min="1" max="1" width="7.42578125" style="82" customWidth="1"/>
    <col min="2" max="2" width="33.85546875" style="2" customWidth="1"/>
    <col min="3" max="3" width="11" style="2" customWidth="1"/>
    <col min="4" max="224" width="6.85546875" style="2"/>
    <col min="225" max="225" width="7.42578125" style="2" customWidth="1"/>
    <col min="226" max="226" width="42" style="2" customWidth="1"/>
    <col min="227" max="227" width="15.85546875" style="2" customWidth="1"/>
    <col min="228" max="228" width="9.5703125" style="2" bestFit="1" customWidth="1"/>
    <col min="229" max="229" width="28.140625" style="2" customWidth="1"/>
    <col min="230" max="480" width="6.85546875" style="2"/>
    <col min="481" max="481" width="7.42578125" style="2" customWidth="1"/>
    <col min="482" max="482" width="42" style="2" customWidth="1"/>
    <col min="483" max="483" width="15.85546875" style="2" customWidth="1"/>
    <col min="484" max="484" width="9.5703125" style="2" bestFit="1" customWidth="1"/>
    <col min="485" max="485" width="28.140625" style="2" customWidth="1"/>
    <col min="486" max="736" width="6.85546875" style="2"/>
    <col min="737" max="737" width="7.42578125" style="2" customWidth="1"/>
    <col min="738" max="738" width="42" style="2" customWidth="1"/>
    <col min="739" max="739" width="15.85546875" style="2" customWidth="1"/>
    <col min="740" max="740" width="9.5703125" style="2" bestFit="1" customWidth="1"/>
    <col min="741" max="741" width="28.140625" style="2" customWidth="1"/>
    <col min="742" max="992" width="6.85546875" style="2"/>
    <col min="993" max="993" width="7.42578125" style="2" customWidth="1"/>
    <col min="994" max="994" width="42" style="2" customWidth="1"/>
    <col min="995" max="995" width="15.85546875" style="2" customWidth="1"/>
    <col min="996" max="996" width="9.5703125" style="2" bestFit="1" customWidth="1"/>
    <col min="997" max="997" width="28.140625" style="2" customWidth="1"/>
    <col min="998" max="1248" width="6.85546875" style="2"/>
    <col min="1249" max="1249" width="7.42578125" style="2" customWidth="1"/>
    <col min="1250" max="1250" width="42" style="2" customWidth="1"/>
    <col min="1251" max="1251" width="15.85546875" style="2" customWidth="1"/>
    <col min="1252" max="1252" width="9.5703125" style="2" bestFit="1" customWidth="1"/>
    <col min="1253" max="1253" width="28.140625" style="2" customWidth="1"/>
    <col min="1254" max="1504" width="6.85546875" style="2"/>
    <col min="1505" max="1505" width="7.42578125" style="2" customWidth="1"/>
    <col min="1506" max="1506" width="42" style="2" customWidth="1"/>
    <col min="1507" max="1507" width="15.85546875" style="2" customWidth="1"/>
    <col min="1508" max="1508" width="9.5703125" style="2" bestFit="1" customWidth="1"/>
    <col min="1509" max="1509" width="28.140625" style="2" customWidth="1"/>
    <col min="1510" max="1760" width="6.85546875" style="2"/>
    <col min="1761" max="1761" width="7.42578125" style="2" customWidth="1"/>
    <col min="1762" max="1762" width="42" style="2" customWidth="1"/>
    <col min="1763" max="1763" width="15.85546875" style="2" customWidth="1"/>
    <col min="1764" max="1764" width="9.5703125" style="2" bestFit="1" customWidth="1"/>
    <col min="1765" max="1765" width="28.140625" style="2" customWidth="1"/>
    <col min="1766" max="2016" width="6.85546875" style="2"/>
    <col min="2017" max="2017" width="7.42578125" style="2" customWidth="1"/>
    <col min="2018" max="2018" width="42" style="2" customWidth="1"/>
    <col min="2019" max="2019" width="15.85546875" style="2" customWidth="1"/>
    <col min="2020" max="2020" width="9.5703125" style="2" bestFit="1" customWidth="1"/>
    <col min="2021" max="2021" width="28.140625" style="2" customWidth="1"/>
    <col min="2022" max="2272" width="6.85546875" style="2"/>
    <col min="2273" max="2273" width="7.42578125" style="2" customWidth="1"/>
    <col min="2274" max="2274" width="42" style="2" customWidth="1"/>
    <col min="2275" max="2275" width="15.85546875" style="2" customWidth="1"/>
    <col min="2276" max="2276" width="9.5703125" style="2" bestFit="1" customWidth="1"/>
    <col min="2277" max="2277" width="28.140625" style="2" customWidth="1"/>
    <col min="2278" max="2528" width="6.85546875" style="2"/>
    <col min="2529" max="2529" width="7.42578125" style="2" customWidth="1"/>
    <col min="2530" max="2530" width="42" style="2" customWidth="1"/>
    <col min="2531" max="2531" width="15.85546875" style="2" customWidth="1"/>
    <col min="2532" max="2532" width="9.5703125" style="2" bestFit="1" customWidth="1"/>
    <col min="2533" max="2533" width="28.140625" style="2" customWidth="1"/>
    <col min="2534" max="2784" width="6.85546875" style="2"/>
    <col min="2785" max="2785" width="7.42578125" style="2" customWidth="1"/>
    <col min="2786" max="2786" width="42" style="2" customWidth="1"/>
    <col min="2787" max="2787" width="15.85546875" style="2" customWidth="1"/>
    <col min="2788" max="2788" width="9.5703125" style="2" bestFit="1" customWidth="1"/>
    <col min="2789" max="2789" width="28.140625" style="2" customWidth="1"/>
    <col min="2790" max="3040" width="6.85546875" style="2"/>
    <col min="3041" max="3041" width="7.42578125" style="2" customWidth="1"/>
    <col min="3042" max="3042" width="42" style="2" customWidth="1"/>
    <col min="3043" max="3043" width="15.85546875" style="2" customWidth="1"/>
    <col min="3044" max="3044" width="9.5703125" style="2" bestFit="1" customWidth="1"/>
    <col min="3045" max="3045" width="28.140625" style="2" customWidth="1"/>
    <col min="3046" max="3296" width="6.85546875" style="2"/>
    <col min="3297" max="3297" width="7.42578125" style="2" customWidth="1"/>
    <col min="3298" max="3298" width="42" style="2" customWidth="1"/>
    <col min="3299" max="3299" width="15.85546875" style="2" customWidth="1"/>
    <col min="3300" max="3300" width="9.5703125" style="2" bestFit="1" customWidth="1"/>
    <col min="3301" max="3301" width="28.140625" style="2" customWidth="1"/>
    <col min="3302" max="3552" width="6.85546875" style="2"/>
    <col min="3553" max="3553" width="7.42578125" style="2" customWidth="1"/>
    <col min="3554" max="3554" width="42" style="2" customWidth="1"/>
    <col min="3555" max="3555" width="15.85546875" style="2" customWidth="1"/>
    <col min="3556" max="3556" width="9.5703125" style="2" bestFit="1" customWidth="1"/>
    <col min="3557" max="3557" width="28.140625" style="2" customWidth="1"/>
    <col min="3558" max="3808" width="6.85546875" style="2"/>
    <col min="3809" max="3809" width="7.42578125" style="2" customWidth="1"/>
    <col min="3810" max="3810" width="42" style="2" customWidth="1"/>
    <col min="3811" max="3811" width="15.85546875" style="2" customWidth="1"/>
    <col min="3812" max="3812" width="9.5703125" style="2" bestFit="1" customWidth="1"/>
    <col min="3813" max="3813" width="28.140625" style="2" customWidth="1"/>
    <col min="3814" max="4064" width="6.85546875" style="2"/>
    <col min="4065" max="4065" width="7.42578125" style="2" customWidth="1"/>
    <col min="4066" max="4066" width="42" style="2" customWidth="1"/>
    <col min="4067" max="4067" width="15.85546875" style="2" customWidth="1"/>
    <col min="4068" max="4068" width="9.5703125" style="2" bestFit="1" customWidth="1"/>
    <col min="4069" max="4069" width="28.140625" style="2" customWidth="1"/>
    <col min="4070" max="4320" width="6.85546875" style="2"/>
    <col min="4321" max="4321" width="7.42578125" style="2" customWidth="1"/>
    <col min="4322" max="4322" width="42" style="2" customWidth="1"/>
    <col min="4323" max="4323" width="15.85546875" style="2" customWidth="1"/>
    <col min="4324" max="4324" width="9.5703125" style="2" bestFit="1" customWidth="1"/>
    <col min="4325" max="4325" width="28.140625" style="2" customWidth="1"/>
    <col min="4326" max="4576" width="6.85546875" style="2"/>
    <col min="4577" max="4577" width="7.42578125" style="2" customWidth="1"/>
    <col min="4578" max="4578" width="42" style="2" customWidth="1"/>
    <col min="4579" max="4579" width="15.85546875" style="2" customWidth="1"/>
    <col min="4580" max="4580" width="9.5703125" style="2" bestFit="1" customWidth="1"/>
    <col min="4581" max="4581" width="28.140625" style="2" customWidth="1"/>
    <col min="4582" max="4832" width="6.85546875" style="2"/>
    <col min="4833" max="4833" width="7.42578125" style="2" customWidth="1"/>
    <col min="4834" max="4834" width="42" style="2" customWidth="1"/>
    <col min="4835" max="4835" width="15.85546875" style="2" customWidth="1"/>
    <col min="4836" max="4836" width="9.5703125" style="2" bestFit="1" customWidth="1"/>
    <col min="4837" max="4837" width="28.140625" style="2" customWidth="1"/>
    <col min="4838" max="5088" width="6.85546875" style="2"/>
    <col min="5089" max="5089" width="7.42578125" style="2" customWidth="1"/>
    <col min="5090" max="5090" width="42" style="2" customWidth="1"/>
    <col min="5091" max="5091" width="15.85546875" style="2" customWidth="1"/>
    <col min="5092" max="5092" width="9.5703125" style="2" bestFit="1" customWidth="1"/>
    <col min="5093" max="5093" width="28.140625" style="2" customWidth="1"/>
    <col min="5094" max="5344" width="6.85546875" style="2"/>
    <col min="5345" max="5345" width="7.42578125" style="2" customWidth="1"/>
    <col min="5346" max="5346" width="42" style="2" customWidth="1"/>
    <col min="5347" max="5347" width="15.85546875" style="2" customWidth="1"/>
    <col min="5348" max="5348" width="9.5703125" style="2" bestFit="1" customWidth="1"/>
    <col min="5349" max="5349" width="28.140625" style="2" customWidth="1"/>
    <col min="5350" max="5600" width="6.85546875" style="2"/>
    <col min="5601" max="5601" width="7.42578125" style="2" customWidth="1"/>
    <col min="5602" max="5602" width="42" style="2" customWidth="1"/>
    <col min="5603" max="5603" width="15.85546875" style="2" customWidth="1"/>
    <col min="5604" max="5604" width="9.5703125" style="2" bestFit="1" customWidth="1"/>
    <col min="5605" max="5605" width="28.140625" style="2" customWidth="1"/>
    <col min="5606" max="5856" width="6.85546875" style="2"/>
    <col min="5857" max="5857" width="7.42578125" style="2" customWidth="1"/>
    <col min="5858" max="5858" width="42" style="2" customWidth="1"/>
    <col min="5859" max="5859" width="15.85546875" style="2" customWidth="1"/>
    <col min="5860" max="5860" width="9.5703125" style="2" bestFit="1" customWidth="1"/>
    <col min="5861" max="5861" width="28.140625" style="2" customWidth="1"/>
    <col min="5862" max="6112" width="6.85546875" style="2"/>
    <col min="6113" max="6113" width="7.42578125" style="2" customWidth="1"/>
    <col min="6114" max="6114" width="42" style="2" customWidth="1"/>
    <col min="6115" max="6115" width="15.85546875" style="2" customWidth="1"/>
    <col min="6116" max="6116" width="9.5703125" style="2" bestFit="1" customWidth="1"/>
    <col min="6117" max="6117" width="28.140625" style="2" customWidth="1"/>
    <col min="6118" max="6368" width="6.85546875" style="2"/>
    <col min="6369" max="6369" width="7.42578125" style="2" customWidth="1"/>
    <col min="6370" max="6370" width="42" style="2" customWidth="1"/>
    <col min="6371" max="6371" width="15.85546875" style="2" customWidth="1"/>
    <col min="6372" max="6372" width="9.5703125" style="2" bestFit="1" customWidth="1"/>
    <col min="6373" max="6373" width="28.140625" style="2" customWidth="1"/>
    <col min="6374" max="6624" width="6.85546875" style="2"/>
    <col min="6625" max="6625" width="7.42578125" style="2" customWidth="1"/>
    <col min="6626" max="6626" width="42" style="2" customWidth="1"/>
    <col min="6627" max="6627" width="15.85546875" style="2" customWidth="1"/>
    <col min="6628" max="6628" width="9.5703125" style="2" bestFit="1" customWidth="1"/>
    <col min="6629" max="6629" width="28.140625" style="2" customWidth="1"/>
    <col min="6630" max="6880" width="6.85546875" style="2"/>
    <col min="6881" max="6881" width="7.42578125" style="2" customWidth="1"/>
    <col min="6882" max="6882" width="42" style="2" customWidth="1"/>
    <col min="6883" max="6883" width="15.85546875" style="2" customWidth="1"/>
    <col min="6884" max="6884" width="9.5703125" style="2" bestFit="1" customWidth="1"/>
    <col min="6885" max="6885" width="28.140625" style="2" customWidth="1"/>
    <col min="6886" max="7136" width="6.85546875" style="2"/>
    <col min="7137" max="7137" width="7.42578125" style="2" customWidth="1"/>
    <col min="7138" max="7138" width="42" style="2" customWidth="1"/>
    <col min="7139" max="7139" width="15.85546875" style="2" customWidth="1"/>
    <col min="7140" max="7140" width="9.5703125" style="2" bestFit="1" customWidth="1"/>
    <col min="7141" max="7141" width="28.140625" style="2" customWidth="1"/>
    <col min="7142" max="7392" width="6.85546875" style="2"/>
    <col min="7393" max="7393" width="7.42578125" style="2" customWidth="1"/>
    <col min="7394" max="7394" width="42" style="2" customWidth="1"/>
    <col min="7395" max="7395" width="15.85546875" style="2" customWidth="1"/>
    <col min="7396" max="7396" width="9.5703125" style="2" bestFit="1" customWidth="1"/>
    <col min="7397" max="7397" width="28.140625" style="2" customWidth="1"/>
    <col min="7398" max="7648" width="6.85546875" style="2"/>
    <col min="7649" max="7649" width="7.42578125" style="2" customWidth="1"/>
    <col min="7650" max="7650" width="42" style="2" customWidth="1"/>
    <col min="7651" max="7651" width="15.85546875" style="2" customWidth="1"/>
    <col min="7652" max="7652" width="9.5703125" style="2" bestFit="1" customWidth="1"/>
    <col min="7653" max="7653" width="28.140625" style="2" customWidth="1"/>
    <col min="7654" max="7904" width="6.85546875" style="2"/>
    <col min="7905" max="7905" width="7.42578125" style="2" customWidth="1"/>
    <col min="7906" max="7906" width="42" style="2" customWidth="1"/>
    <col min="7907" max="7907" width="15.85546875" style="2" customWidth="1"/>
    <col min="7908" max="7908" width="9.5703125" style="2" bestFit="1" customWidth="1"/>
    <col min="7909" max="7909" width="28.140625" style="2" customWidth="1"/>
    <col min="7910" max="8160" width="6.85546875" style="2"/>
    <col min="8161" max="8161" width="7.42578125" style="2" customWidth="1"/>
    <col min="8162" max="8162" width="42" style="2" customWidth="1"/>
    <col min="8163" max="8163" width="15.85546875" style="2" customWidth="1"/>
    <col min="8164" max="8164" width="9.5703125" style="2" bestFit="1" customWidth="1"/>
    <col min="8165" max="8165" width="28.140625" style="2" customWidth="1"/>
    <col min="8166" max="8416" width="6.85546875" style="2"/>
    <col min="8417" max="8417" width="7.42578125" style="2" customWidth="1"/>
    <col min="8418" max="8418" width="42" style="2" customWidth="1"/>
    <col min="8419" max="8419" width="15.85546875" style="2" customWidth="1"/>
    <col min="8420" max="8420" width="9.5703125" style="2" bestFit="1" customWidth="1"/>
    <col min="8421" max="8421" width="28.140625" style="2" customWidth="1"/>
    <col min="8422" max="8672" width="6.85546875" style="2"/>
    <col min="8673" max="8673" width="7.42578125" style="2" customWidth="1"/>
    <col min="8674" max="8674" width="42" style="2" customWidth="1"/>
    <col min="8675" max="8675" width="15.85546875" style="2" customWidth="1"/>
    <col min="8676" max="8676" width="9.5703125" style="2" bestFit="1" customWidth="1"/>
    <col min="8677" max="8677" width="28.140625" style="2" customWidth="1"/>
    <col min="8678" max="8928" width="6.85546875" style="2"/>
    <col min="8929" max="8929" width="7.42578125" style="2" customWidth="1"/>
    <col min="8930" max="8930" width="42" style="2" customWidth="1"/>
    <col min="8931" max="8931" width="15.85546875" style="2" customWidth="1"/>
    <col min="8932" max="8932" width="9.5703125" style="2" bestFit="1" customWidth="1"/>
    <col min="8933" max="8933" width="28.140625" style="2" customWidth="1"/>
    <col min="8934" max="9184" width="6.85546875" style="2"/>
    <col min="9185" max="9185" width="7.42578125" style="2" customWidth="1"/>
    <col min="9186" max="9186" width="42" style="2" customWidth="1"/>
    <col min="9187" max="9187" width="15.85546875" style="2" customWidth="1"/>
    <col min="9188" max="9188" width="9.5703125" style="2" bestFit="1" customWidth="1"/>
    <col min="9189" max="9189" width="28.140625" style="2" customWidth="1"/>
    <col min="9190" max="9440" width="6.85546875" style="2"/>
    <col min="9441" max="9441" width="7.42578125" style="2" customWidth="1"/>
    <col min="9442" max="9442" width="42" style="2" customWidth="1"/>
    <col min="9443" max="9443" width="15.85546875" style="2" customWidth="1"/>
    <col min="9444" max="9444" width="9.5703125" style="2" bestFit="1" customWidth="1"/>
    <col min="9445" max="9445" width="28.140625" style="2" customWidth="1"/>
    <col min="9446" max="9696" width="6.85546875" style="2"/>
    <col min="9697" max="9697" width="7.42578125" style="2" customWidth="1"/>
    <col min="9698" max="9698" width="42" style="2" customWidth="1"/>
    <col min="9699" max="9699" width="15.85546875" style="2" customWidth="1"/>
    <col min="9700" max="9700" width="9.5703125" style="2" bestFit="1" customWidth="1"/>
    <col min="9701" max="9701" width="28.140625" style="2" customWidth="1"/>
    <col min="9702" max="9952" width="6.85546875" style="2"/>
    <col min="9953" max="9953" width="7.42578125" style="2" customWidth="1"/>
    <col min="9954" max="9954" width="42" style="2" customWidth="1"/>
    <col min="9955" max="9955" width="15.85546875" style="2" customWidth="1"/>
    <col min="9956" max="9956" width="9.5703125" style="2" bestFit="1" customWidth="1"/>
    <col min="9957" max="9957" width="28.140625" style="2" customWidth="1"/>
    <col min="9958" max="10208" width="6.85546875" style="2"/>
    <col min="10209" max="10209" width="7.42578125" style="2" customWidth="1"/>
    <col min="10210" max="10210" width="42" style="2" customWidth="1"/>
    <col min="10211" max="10211" width="15.85546875" style="2" customWidth="1"/>
    <col min="10212" max="10212" width="9.5703125" style="2" bestFit="1" customWidth="1"/>
    <col min="10213" max="10213" width="28.140625" style="2" customWidth="1"/>
    <col min="10214" max="10464" width="6.85546875" style="2"/>
    <col min="10465" max="10465" width="7.42578125" style="2" customWidth="1"/>
    <col min="10466" max="10466" width="42" style="2" customWidth="1"/>
    <col min="10467" max="10467" width="15.85546875" style="2" customWidth="1"/>
    <col min="10468" max="10468" width="9.5703125" style="2" bestFit="1" customWidth="1"/>
    <col min="10469" max="10469" width="28.140625" style="2" customWidth="1"/>
    <col min="10470" max="10720" width="6.85546875" style="2"/>
    <col min="10721" max="10721" width="7.42578125" style="2" customWidth="1"/>
    <col min="10722" max="10722" width="42" style="2" customWidth="1"/>
    <col min="10723" max="10723" width="15.85546875" style="2" customWidth="1"/>
    <col min="10724" max="10724" width="9.5703125" style="2" bestFit="1" customWidth="1"/>
    <col min="10725" max="10725" width="28.140625" style="2" customWidth="1"/>
    <col min="10726" max="10976" width="6.85546875" style="2"/>
    <col min="10977" max="10977" width="7.42578125" style="2" customWidth="1"/>
    <col min="10978" max="10978" width="42" style="2" customWidth="1"/>
    <col min="10979" max="10979" width="15.85546875" style="2" customWidth="1"/>
    <col min="10980" max="10980" width="9.5703125" style="2" bestFit="1" customWidth="1"/>
    <col min="10981" max="10981" width="28.140625" style="2" customWidth="1"/>
    <col min="10982" max="11232" width="6.85546875" style="2"/>
    <col min="11233" max="11233" width="7.42578125" style="2" customWidth="1"/>
    <col min="11234" max="11234" width="42" style="2" customWidth="1"/>
    <col min="11235" max="11235" width="15.85546875" style="2" customWidth="1"/>
    <col min="11236" max="11236" width="9.5703125" style="2" bestFit="1" customWidth="1"/>
    <col min="11237" max="11237" width="28.140625" style="2" customWidth="1"/>
    <col min="11238" max="11488" width="6.85546875" style="2"/>
    <col min="11489" max="11489" width="7.42578125" style="2" customWidth="1"/>
    <col min="11490" max="11490" width="42" style="2" customWidth="1"/>
    <col min="11491" max="11491" width="15.85546875" style="2" customWidth="1"/>
    <col min="11492" max="11492" width="9.5703125" style="2" bestFit="1" customWidth="1"/>
    <col min="11493" max="11493" width="28.140625" style="2" customWidth="1"/>
    <col min="11494" max="11744" width="6.85546875" style="2"/>
    <col min="11745" max="11745" width="7.42578125" style="2" customWidth="1"/>
    <col min="11746" max="11746" width="42" style="2" customWidth="1"/>
    <col min="11747" max="11747" width="15.85546875" style="2" customWidth="1"/>
    <col min="11748" max="11748" width="9.5703125" style="2" bestFit="1" customWidth="1"/>
    <col min="11749" max="11749" width="28.140625" style="2" customWidth="1"/>
    <col min="11750" max="12000" width="6.85546875" style="2"/>
    <col min="12001" max="12001" width="7.42578125" style="2" customWidth="1"/>
    <col min="12002" max="12002" width="42" style="2" customWidth="1"/>
    <col min="12003" max="12003" width="15.85546875" style="2" customWidth="1"/>
    <col min="12004" max="12004" width="9.5703125" style="2" bestFit="1" customWidth="1"/>
    <col min="12005" max="12005" width="28.140625" style="2" customWidth="1"/>
    <col min="12006" max="12256" width="6.85546875" style="2"/>
    <col min="12257" max="12257" width="7.42578125" style="2" customWidth="1"/>
    <col min="12258" max="12258" width="42" style="2" customWidth="1"/>
    <col min="12259" max="12259" width="15.85546875" style="2" customWidth="1"/>
    <col min="12260" max="12260" width="9.5703125" style="2" bestFit="1" customWidth="1"/>
    <col min="12261" max="12261" width="28.140625" style="2" customWidth="1"/>
    <col min="12262" max="12512" width="6.85546875" style="2"/>
    <col min="12513" max="12513" width="7.42578125" style="2" customWidth="1"/>
    <col min="12514" max="12514" width="42" style="2" customWidth="1"/>
    <col min="12515" max="12515" width="15.85546875" style="2" customWidth="1"/>
    <col min="12516" max="12516" width="9.5703125" style="2" bestFit="1" customWidth="1"/>
    <col min="12517" max="12517" width="28.140625" style="2" customWidth="1"/>
    <col min="12518" max="12768" width="6.85546875" style="2"/>
    <col min="12769" max="12769" width="7.42578125" style="2" customWidth="1"/>
    <col min="12770" max="12770" width="42" style="2" customWidth="1"/>
    <col min="12771" max="12771" width="15.85546875" style="2" customWidth="1"/>
    <col min="12772" max="12772" width="9.5703125" style="2" bestFit="1" customWidth="1"/>
    <col min="12773" max="12773" width="28.140625" style="2" customWidth="1"/>
    <col min="12774" max="13024" width="6.85546875" style="2"/>
    <col min="13025" max="13025" width="7.42578125" style="2" customWidth="1"/>
    <col min="13026" max="13026" width="42" style="2" customWidth="1"/>
    <col min="13027" max="13027" width="15.85546875" style="2" customWidth="1"/>
    <col min="13028" max="13028" width="9.5703125" style="2" bestFit="1" customWidth="1"/>
    <col min="13029" max="13029" width="28.140625" style="2" customWidth="1"/>
    <col min="13030" max="13280" width="6.85546875" style="2"/>
    <col min="13281" max="13281" width="7.42578125" style="2" customWidth="1"/>
    <col min="13282" max="13282" width="42" style="2" customWidth="1"/>
    <col min="13283" max="13283" width="15.85546875" style="2" customWidth="1"/>
    <col min="13284" max="13284" width="9.5703125" style="2" bestFit="1" customWidth="1"/>
    <col min="13285" max="13285" width="28.140625" style="2" customWidth="1"/>
    <col min="13286" max="13536" width="6.85546875" style="2"/>
    <col min="13537" max="13537" width="7.42578125" style="2" customWidth="1"/>
    <col min="13538" max="13538" width="42" style="2" customWidth="1"/>
    <col min="13539" max="13539" width="15.85546875" style="2" customWidth="1"/>
    <col min="13540" max="13540" width="9.5703125" style="2" bestFit="1" customWidth="1"/>
    <col min="13541" max="13541" width="28.140625" style="2" customWidth="1"/>
    <col min="13542" max="13792" width="6.85546875" style="2"/>
    <col min="13793" max="13793" width="7.42578125" style="2" customWidth="1"/>
    <col min="13794" max="13794" width="42" style="2" customWidth="1"/>
    <col min="13795" max="13795" width="15.85546875" style="2" customWidth="1"/>
    <col min="13796" max="13796" width="9.5703125" style="2" bestFit="1" customWidth="1"/>
    <col min="13797" max="13797" width="28.140625" style="2" customWidth="1"/>
    <col min="13798" max="14048" width="6.85546875" style="2"/>
    <col min="14049" max="14049" width="7.42578125" style="2" customWidth="1"/>
    <col min="14050" max="14050" width="42" style="2" customWidth="1"/>
    <col min="14051" max="14051" width="15.85546875" style="2" customWidth="1"/>
    <col min="14052" max="14052" width="9.5703125" style="2" bestFit="1" customWidth="1"/>
    <col min="14053" max="14053" width="28.140625" style="2" customWidth="1"/>
    <col min="14054" max="14304" width="6.85546875" style="2"/>
    <col min="14305" max="14305" width="7.42578125" style="2" customWidth="1"/>
    <col min="14306" max="14306" width="42" style="2" customWidth="1"/>
    <col min="14307" max="14307" width="15.85546875" style="2" customWidth="1"/>
    <col min="14308" max="14308" width="9.5703125" style="2" bestFit="1" customWidth="1"/>
    <col min="14309" max="14309" width="28.140625" style="2" customWidth="1"/>
    <col min="14310" max="14560" width="6.85546875" style="2"/>
    <col min="14561" max="14561" width="7.42578125" style="2" customWidth="1"/>
    <col min="14562" max="14562" width="42" style="2" customWidth="1"/>
    <col min="14563" max="14563" width="15.85546875" style="2" customWidth="1"/>
    <col min="14564" max="14564" width="9.5703125" style="2" bestFit="1" customWidth="1"/>
    <col min="14565" max="14565" width="28.140625" style="2" customWidth="1"/>
    <col min="14566" max="14816" width="6.85546875" style="2"/>
    <col min="14817" max="14817" width="7.42578125" style="2" customWidth="1"/>
    <col min="14818" max="14818" width="42" style="2" customWidth="1"/>
    <col min="14819" max="14819" width="15.85546875" style="2" customWidth="1"/>
    <col min="14820" max="14820" width="9.5703125" style="2" bestFit="1" customWidth="1"/>
    <col min="14821" max="14821" width="28.140625" style="2" customWidth="1"/>
    <col min="14822" max="15072" width="6.85546875" style="2"/>
    <col min="15073" max="15073" width="7.42578125" style="2" customWidth="1"/>
    <col min="15074" max="15074" width="42" style="2" customWidth="1"/>
    <col min="15075" max="15075" width="15.85546875" style="2" customWidth="1"/>
    <col min="15076" max="15076" width="9.5703125" style="2" bestFit="1" customWidth="1"/>
    <col min="15077" max="15077" width="28.140625" style="2" customWidth="1"/>
    <col min="15078" max="15328" width="6.85546875" style="2"/>
    <col min="15329" max="15329" width="7.42578125" style="2" customWidth="1"/>
    <col min="15330" max="15330" width="42" style="2" customWidth="1"/>
    <col min="15331" max="15331" width="15.85546875" style="2" customWidth="1"/>
    <col min="15332" max="15332" width="9.5703125" style="2" bestFit="1" customWidth="1"/>
    <col min="15333" max="15333" width="28.140625" style="2" customWidth="1"/>
    <col min="15334" max="15584" width="6.85546875" style="2"/>
    <col min="15585" max="15585" width="7.42578125" style="2" customWidth="1"/>
    <col min="15586" max="15586" width="42" style="2" customWidth="1"/>
    <col min="15587" max="15587" width="15.85546875" style="2" customWidth="1"/>
    <col min="15588" max="15588" width="9.5703125" style="2" bestFit="1" customWidth="1"/>
    <col min="15589" max="15589" width="28.140625" style="2" customWidth="1"/>
    <col min="15590" max="15840" width="6.85546875" style="2"/>
    <col min="15841" max="15841" width="7.42578125" style="2" customWidth="1"/>
    <col min="15842" max="15842" width="42" style="2" customWidth="1"/>
    <col min="15843" max="15843" width="15.85546875" style="2" customWidth="1"/>
    <col min="15844" max="15844" width="9.5703125" style="2" bestFit="1" customWidth="1"/>
    <col min="15845" max="15845" width="28.140625" style="2" customWidth="1"/>
    <col min="15846" max="16096" width="6.85546875" style="2"/>
    <col min="16097" max="16097" width="7.42578125" style="2" customWidth="1"/>
    <col min="16098" max="16098" width="42" style="2" customWidth="1"/>
    <col min="16099" max="16099" width="15.85546875" style="2" customWidth="1"/>
    <col min="16100" max="16100" width="9.5703125" style="2" bestFit="1" customWidth="1"/>
    <col min="16101" max="16101" width="28.140625" style="2" customWidth="1"/>
    <col min="16102" max="16384" width="6.85546875" style="2"/>
  </cols>
  <sheetData>
    <row r="1" spans="1:3" x14ac:dyDescent="0.25">
      <c r="A1" s="109" t="s">
        <v>230</v>
      </c>
      <c r="B1" s="109"/>
    </row>
    <row r="2" spans="1:3" x14ac:dyDescent="0.25">
      <c r="A2" s="110" t="s">
        <v>0</v>
      </c>
      <c r="B2" s="110"/>
    </row>
    <row r="3" spans="1:3" ht="15" customHeight="1" x14ac:dyDescent="0.25">
      <c r="A3" s="109" t="s">
        <v>1</v>
      </c>
      <c r="B3" s="109"/>
    </row>
    <row r="4" spans="1:3" ht="24.75" customHeight="1" x14ac:dyDescent="0.25">
      <c r="A4" s="3" t="s">
        <v>2</v>
      </c>
      <c r="B4" s="4" t="s">
        <v>3</v>
      </c>
      <c r="C4" s="5" t="s">
        <v>221</v>
      </c>
    </row>
    <row r="5" spans="1:3" x14ac:dyDescent="0.25">
      <c r="A5" s="6">
        <v>1</v>
      </c>
      <c r="B5" s="7" t="s">
        <v>4</v>
      </c>
      <c r="C5" s="8">
        <f t="shared" ref="C5" si="0">+C6+C10+C13</f>
        <v>81243.44</v>
      </c>
    </row>
    <row r="6" spans="1:3" x14ac:dyDescent="0.25">
      <c r="A6" s="6">
        <v>1.7</v>
      </c>
      <c r="B6" s="7" t="s">
        <v>5</v>
      </c>
      <c r="C6" s="8">
        <f t="shared" ref="C6" si="1">+C7</f>
        <v>600</v>
      </c>
    </row>
    <row r="7" spans="1:3" x14ac:dyDescent="0.25">
      <c r="A7" s="9" t="s">
        <v>6</v>
      </c>
      <c r="B7" s="10" t="s">
        <v>7</v>
      </c>
      <c r="C7" s="11">
        <f t="shared" ref="C7" si="2">+C8+C9</f>
        <v>600</v>
      </c>
    </row>
    <row r="8" spans="1:3" x14ac:dyDescent="0.3">
      <c r="A8" s="12" t="s">
        <v>8</v>
      </c>
      <c r="B8" s="13" t="s">
        <v>9</v>
      </c>
      <c r="C8" s="14">
        <v>500</v>
      </c>
    </row>
    <row r="9" spans="1:3" x14ac:dyDescent="0.3">
      <c r="A9" s="12" t="s">
        <v>10</v>
      </c>
      <c r="B9" s="13" t="s">
        <v>11</v>
      </c>
      <c r="C9" s="14">
        <v>100</v>
      </c>
    </row>
    <row r="10" spans="1:3" x14ac:dyDescent="0.25">
      <c r="A10" s="9">
        <v>1.8</v>
      </c>
      <c r="B10" s="10" t="s">
        <v>12</v>
      </c>
      <c r="C10" s="11">
        <f t="shared" ref="C10:C11" si="3">+C11</f>
        <v>79900</v>
      </c>
    </row>
    <row r="11" spans="1:3" x14ac:dyDescent="0.25">
      <c r="A11" s="9" t="s">
        <v>13</v>
      </c>
      <c r="B11" s="10" t="s">
        <v>14</v>
      </c>
      <c r="C11" s="11">
        <f t="shared" si="3"/>
        <v>79900</v>
      </c>
    </row>
    <row r="12" spans="1:3" x14ac:dyDescent="0.3">
      <c r="A12" s="12" t="s">
        <v>15</v>
      </c>
      <c r="B12" s="13" t="s">
        <v>16</v>
      </c>
      <c r="C12" s="14">
        <v>79900</v>
      </c>
    </row>
    <row r="13" spans="1:3" x14ac:dyDescent="0.25">
      <c r="A13" s="9" t="s">
        <v>17</v>
      </c>
      <c r="B13" s="10" t="s">
        <v>18</v>
      </c>
      <c r="C13" s="11">
        <f t="shared" ref="C13" si="4">+C14</f>
        <v>743.44</v>
      </c>
    </row>
    <row r="14" spans="1:3" x14ac:dyDescent="0.3">
      <c r="A14" s="12" t="s">
        <v>19</v>
      </c>
      <c r="B14" s="13" t="s">
        <v>20</v>
      </c>
      <c r="C14" s="14">
        <v>743.44</v>
      </c>
    </row>
    <row r="15" spans="1:3" ht="14.25" thickBot="1" x14ac:dyDescent="0.35">
      <c r="A15" s="12"/>
      <c r="B15" s="9" t="s">
        <v>21</v>
      </c>
      <c r="C15" s="16">
        <f t="shared" ref="C15" si="5">+C5</f>
        <v>81243.44</v>
      </c>
    </row>
    <row r="16" spans="1:3" ht="14.25" thickTop="1" x14ac:dyDescent="0.25">
      <c r="A16" s="9">
        <v>2</v>
      </c>
      <c r="B16" s="17" t="s">
        <v>22</v>
      </c>
      <c r="C16" s="18">
        <f t="shared" ref="C16" si="6">+C17</f>
        <v>107665.29</v>
      </c>
    </row>
    <row r="17" spans="1:3" x14ac:dyDescent="0.25">
      <c r="A17" s="19">
        <v>2.8</v>
      </c>
      <c r="B17" s="20" t="s">
        <v>23</v>
      </c>
      <c r="C17" s="21">
        <f t="shared" ref="C17" si="7">+C18+C20+C23</f>
        <v>107665.29</v>
      </c>
    </row>
    <row r="18" spans="1:3" x14ac:dyDescent="0.25">
      <c r="A18" s="9" t="s">
        <v>24</v>
      </c>
      <c r="B18" s="10" t="s">
        <v>25</v>
      </c>
      <c r="C18" s="11">
        <f t="shared" ref="C18" si="8">+C19</f>
        <v>0</v>
      </c>
    </row>
    <row r="19" spans="1:3" x14ac:dyDescent="0.3">
      <c r="A19" s="12" t="s">
        <v>26</v>
      </c>
      <c r="B19" s="13" t="s">
        <v>27</v>
      </c>
      <c r="C19" s="14">
        <v>0</v>
      </c>
    </row>
    <row r="20" spans="1:3" x14ac:dyDescent="0.25">
      <c r="A20" s="9" t="s">
        <v>28</v>
      </c>
      <c r="B20" s="10" t="s">
        <v>29</v>
      </c>
      <c r="C20" s="11">
        <f t="shared" ref="C20" si="9">+C21+C22</f>
        <v>107665.29</v>
      </c>
    </row>
    <row r="21" spans="1:3" x14ac:dyDescent="0.3">
      <c r="A21" s="12" t="s">
        <v>30</v>
      </c>
      <c r="B21" s="13" t="s">
        <v>31</v>
      </c>
      <c r="C21" s="14">
        <v>107665.29</v>
      </c>
    </row>
    <row r="22" spans="1:3" x14ac:dyDescent="0.3">
      <c r="A22" s="12" t="s">
        <v>228</v>
      </c>
      <c r="B22" s="13" t="s">
        <v>229</v>
      </c>
      <c r="C22" s="14">
        <v>0</v>
      </c>
    </row>
    <row r="23" spans="1:3" x14ac:dyDescent="0.25">
      <c r="A23" s="9" t="s">
        <v>32</v>
      </c>
      <c r="B23" s="10" t="s">
        <v>33</v>
      </c>
      <c r="C23" s="11">
        <f t="shared" ref="C23" si="10">+C24</f>
        <v>0</v>
      </c>
    </row>
    <row r="24" spans="1:3" x14ac:dyDescent="0.3">
      <c r="A24" s="12" t="s">
        <v>34</v>
      </c>
      <c r="B24" s="13" t="s">
        <v>35</v>
      </c>
      <c r="C24" s="14">
        <v>0</v>
      </c>
    </row>
    <row r="25" spans="1:3" x14ac:dyDescent="0.25">
      <c r="A25" s="9">
        <v>3</v>
      </c>
      <c r="B25" s="10" t="s">
        <v>36</v>
      </c>
      <c r="C25" s="11">
        <f t="shared" ref="C25" si="11">+C26+C29</f>
        <v>78725.51999999999</v>
      </c>
    </row>
    <row r="26" spans="1:3" x14ac:dyDescent="0.25">
      <c r="A26" s="9">
        <v>3.7</v>
      </c>
      <c r="B26" s="10" t="s">
        <v>37</v>
      </c>
      <c r="C26" s="11">
        <f t="shared" ref="C26:C27" si="12">+C27</f>
        <v>61883.42</v>
      </c>
    </row>
    <row r="27" spans="1:3" x14ac:dyDescent="0.25">
      <c r="A27" s="9" t="s">
        <v>38</v>
      </c>
      <c r="B27" s="10" t="s">
        <v>39</v>
      </c>
      <c r="C27" s="11">
        <f t="shared" si="12"/>
        <v>61883.42</v>
      </c>
    </row>
    <row r="28" spans="1:3" x14ac:dyDescent="0.3">
      <c r="A28" s="12" t="s">
        <v>40</v>
      </c>
      <c r="B28" s="13" t="s">
        <v>41</v>
      </c>
      <c r="C28" s="14">
        <v>61883.42</v>
      </c>
    </row>
    <row r="29" spans="1:3" x14ac:dyDescent="0.25">
      <c r="A29" s="9">
        <v>3.8</v>
      </c>
      <c r="B29" s="10" t="s">
        <v>42</v>
      </c>
      <c r="C29" s="11">
        <f t="shared" ref="C29" si="13">+C30</f>
        <v>16842.099999999999</v>
      </c>
    </row>
    <row r="30" spans="1:3" x14ac:dyDescent="0.25">
      <c r="A30" s="9" t="s">
        <v>43</v>
      </c>
      <c r="B30" s="10" t="s">
        <v>44</v>
      </c>
      <c r="C30" s="11">
        <f t="shared" ref="C30" si="14">+C31+C33+C32</f>
        <v>16842.099999999999</v>
      </c>
    </row>
    <row r="31" spans="1:3" x14ac:dyDescent="0.3">
      <c r="A31" s="12" t="s">
        <v>45</v>
      </c>
      <c r="B31" s="13" t="s">
        <v>46</v>
      </c>
      <c r="C31" s="14">
        <v>15168.88</v>
      </c>
    </row>
    <row r="32" spans="1:3" x14ac:dyDescent="0.3">
      <c r="A32" s="22" t="s">
        <v>47</v>
      </c>
      <c r="B32" s="13" t="s">
        <v>48</v>
      </c>
      <c r="C32" s="14">
        <v>1673.22</v>
      </c>
    </row>
    <row r="33" spans="1:3" x14ac:dyDescent="0.3">
      <c r="A33" s="22" t="s">
        <v>49</v>
      </c>
      <c r="B33" s="13" t="s">
        <v>48</v>
      </c>
      <c r="C33" s="14">
        <v>0</v>
      </c>
    </row>
    <row r="34" spans="1:3" ht="14.25" thickBot="1" x14ac:dyDescent="0.35">
      <c r="A34" s="24"/>
      <c r="B34" s="25" t="s">
        <v>50</v>
      </c>
      <c r="C34" s="16">
        <f t="shared" ref="C34" si="15">+C25+C16</f>
        <v>186390.81</v>
      </c>
    </row>
    <row r="35" spans="1:3" ht="15" thickTop="1" thickBot="1" x14ac:dyDescent="0.35">
      <c r="A35" s="24"/>
      <c r="B35" s="26" t="s">
        <v>51</v>
      </c>
      <c r="C35" s="27">
        <f t="shared" ref="C35" si="16">+C34+C15</f>
        <v>267634.25</v>
      </c>
    </row>
    <row r="36" spans="1:3" ht="39.75" thickTop="1" thickBot="1" x14ac:dyDescent="0.3">
      <c r="A36" s="3" t="s">
        <v>2</v>
      </c>
      <c r="B36" s="4" t="s">
        <v>3</v>
      </c>
      <c r="C36" s="5" t="s">
        <v>221</v>
      </c>
    </row>
    <row r="37" spans="1:3" x14ac:dyDescent="0.25">
      <c r="A37" s="30">
        <v>5</v>
      </c>
      <c r="B37" s="31" t="s">
        <v>52</v>
      </c>
      <c r="C37" s="32">
        <f t="shared" ref="C37" si="17">+C38+C49+C61+C67</f>
        <v>81243.44</v>
      </c>
    </row>
    <row r="38" spans="1:3" x14ac:dyDescent="0.25">
      <c r="A38" s="33">
        <v>5.0999999999999996</v>
      </c>
      <c r="B38" s="10" t="s">
        <v>53</v>
      </c>
      <c r="C38" s="11">
        <f t="shared" ref="C38" si="18">+C39+C41+C44+C46</f>
        <v>65518.25</v>
      </c>
    </row>
    <row r="39" spans="1:3" x14ac:dyDescent="0.25">
      <c r="A39" s="33" t="s">
        <v>54</v>
      </c>
      <c r="B39" s="10" t="s">
        <v>55</v>
      </c>
      <c r="C39" s="11">
        <f t="shared" ref="C39" si="19">+C40</f>
        <v>46320</v>
      </c>
    </row>
    <row r="40" spans="1:3" x14ac:dyDescent="0.3">
      <c r="A40" s="34" t="s">
        <v>56</v>
      </c>
      <c r="B40" s="13" t="s">
        <v>57</v>
      </c>
      <c r="C40" s="14">
        <v>46320</v>
      </c>
    </row>
    <row r="41" spans="1:3" x14ac:dyDescent="0.25">
      <c r="A41" s="33" t="s">
        <v>58</v>
      </c>
      <c r="B41" s="10" t="s">
        <v>59</v>
      </c>
      <c r="C41" s="11">
        <f t="shared" ref="C41" si="20">+C42+C43</f>
        <v>7150</v>
      </c>
    </row>
    <row r="42" spans="1:3" x14ac:dyDescent="0.3">
      <c r="A42" s="34" t="s">
        <v>60</v>
      </c>
      <c r="B42" s="13" t="s">
        <v>61</v>
      </c>
      <c r="C42" s="14">
        <f>3860+235</f>
        <v>4095</v>
      </c>
    </row>
    <row r="43" spans="1:3" x14ac:dyDescent="0.3">
      <c r="A43" s="34" t="s">
        <v>62</v>
      </c>
      <c r="B43" s="13" t="s">
        <v>63</v>
      </c>
      <c r="C43" s="14">
        <f>470*6+235</f>
        <v>3055</v>
      </c>
    </row>
    <row r="44" spans="1:3" x14ac:dyDescent="0.25">
      <c r="A44" s="33" t="s">
        <v>64</v>
      </c>
      <c r="B44" s="10" t="s">
        <v>65</v>
      </c>
      <c r="C44" s="11">
        <f t="shared" ref="C44" si="21">+C45</f>
        <v>2500</v>
      </c>
    </row>
    <row r="45" spans="1:3" x14ac:dyDescent="0.3">
      <c r="A45" s="34" t="s">
        <v>66</v>
      </c>
      <c r="B45" s="13" t="s">
        <v>67</v>
      </c>
      <c r="C45" s="14">
        <v>2500</v>
      </c>
    </row>
    <row r="46" spans="1:3" x14ac:dyDescent="0.25">
      <c r="A46" s="33" t="s">
        <v>68</v>
      </c>
      <c r="B46" s="10" t="s">
        <v>69</v>
      </c>
      <c r="C46" s="11">
        <f t="shared" ref="C46" si="22">+C47+C48</f>
        <v>9548.25</v>
      </c>
    </row>
    <row r="47" spans="1:3" x14ac:dyDescent="0.3">
      <c r="A47" s="34" t="s">
        <v>70</v>
      </c>
      <c r="B47" s="13" t="s">
        <v>71</v>
      </c>
      <c r="C47" s="14">
        <f>5397+291.25</f>
        <v>5688.25</v>
      </c>
    </row>
    <row r="48" spans="1:3" x14ac:dyDescent="0.3">
      <c r="A48" s="34" t="s">
        <v>72</v>
      </c>
      <c r="B48" s="13" t="s">
        <v>73</v>
      </c>
      <c r="C48" s="14">
        <v>3860</v>
      </c>
    </row>
    <row r="49" spans="1:3" x14ac:dyDescent="0.25">
      <c r="A49" s="33">
        <v>5.3</v>
      </c>
      <c r="B49" s="10" t="s">
        <v>74</v>
      </c>
      <c r="C49" s="11">
        <f t="shared" ref="C49" si="23">+C50+C54+C56+C59</f>
        <v>6150</v>
      </c>
    </row>
    <row r="50" spans="1:3" x14ac:dyDescent="0.25">
      <c r="A50" s="33" t="s">
        <v>75</v>
      </c>
      <c r="B50" s="10" t="s">
        <v>76</v>
      </c>
      <c r="C50" s="11">
        <f t="shared" ref="C50" si="24">+C51+C52+C53</f>
        <v>2250</v>
      </c>
    </row>
    <row r="51" spans="1:3" x14ac:dyDescent="0.3">
      <c r="A51" s="34" t="s">
        <v>77</v>
      </c>
      <c r="B51" s="13" t="s">
        <v>78</v>
      </c>
      <c r="C51" s="14">
        <v>250</v>
      </c>
    </row>
    <row r="52" spans="1:3" x14ac:dyDescent="0.3">
      <c r="A52" s="34" t="s">
        <v>79</v>
      </c>
      <c r="B52" s="13" t="s">
        <v>80</v>
      </c>
      <c r="C52" s="14">
        <v>500</v>
      </c>
    </row>
    <row r="53" spans="1:3" x14ac:dyDescent="0.3">
      <c r="A53" s="34" t="s">
        <v>81</v>
      </c>
      <c r="B53" s="13" t="s">
        <v>82</v>
      </c>
      <c r="C53" s="14">
        <v>1500</v>
      </c>
    </row>
    <row r="54" spans="1:3" x14ac:dyDescent="0.25">
      <c r="A54" s="33" t="s">
        <v>86</v>
      </c>
      <c r="B54" s="10" t="s">
        <v>87</v>
      </c>
      <c r="C54" s="11">
        <f t="shared" ref="C54" si="25">+C55</f>
        <v>2400</v>
      </c>
    </row>
    <row r="55" spans="1:3" x14ac:dyDescent="0.3">
      <c r="A55" s="34" t="s">
        <v>88</v>
      </c>
      <c r="B55" s="13" t="s">
        <v>89</v>
      </c>
      <c r="C55" s="14">
        <v>2400</v>
      </c>
    </row>
    <row r="56" spans="1:3" x14ac:dyDescent="0.25">
      <c r="A56" s="33" t="s">
        <v>90</v>
      </c>
      <c r="B56" s="10" t="s">
        <v>91</v>
      </c>
      <c r="C56" s="11">
        <f t="shared" ref="C56" si="26">+C57+C58</f>
        <v>1000</v>
      </c>
    </row>
    <row r="57" spans="1:3" x14ac:dyDescent="0.3">
      <c r="A57" s="34" t="s">
        <v>92</v>
      </c>
      <c r="B57" s="13" t="s">
        <v>93</v>
      </c>
      <c r="C57" s="14">
        <v>600</v>
      </c>
    </row>
    <row r="58" spans="1:3" x14ac:dyDescent="0.3">
      <c r="A58" s="34" t="s">
        <v>94</v>
      </c>
      <c r="B58" s="13" t="s">
        <v>95</v>
      </c>
      <c r="C58" s="14">
        <v>400</v>
      </c>
    </row>
    <row r="59" spans="1:3" x14ac:dyDescent="0.25">
      <c r="A59" s="33" t="s">
        <v>96</v>
      </c>
      <c r="B59" s="10" t="s">
        <v>97</v>
      </c>
      <c r="C59" s="11">
        <f t="shared" ref="C59" si="27">+C60</f>
        <v>500</v>
      </c>
    </row>
    <row r="60" spans="1:3" x14ac:dyDescent="0.3">
      <c r="A60" s="34" t="s">
        <v>98</v>
      </c>
      <c r="B60" s="13" t="s">
        <v>99</v>
      </c>
      <c r="C60" s="14">
        <v>500</v>
      </c>
    </row>
    <row r="61" spans="1:3" x14ac:dyDescent="0.25">
      <c r="A61" s="33">
        <v>5.7</v>
      </c>
      <c r="B61" s="10" t="s">
        <v>100</v>
      </c>
      <c r="C61" s="11">
        <f t="shared" ref="C61" si="28">+C62+C64</f>
        <v>314.05</v>
      </c>
    </row>
    <row r="62" spans="1:3" x14ac:dyDescent="0.25">
      <c r="A62" s="33" t="s">
        <v>101</v>
      </c>
      <c r="B62" s="10" t="s">
        <v>102</v>
      </c>
      <c r="C62" s="11">
        <f t="shared" ref="C62" si="29">+C63</f>
        <v>100</v>
      </c>
    </row>
    <row r="63" spans="1:3" x14ac:dyDescent="0.3">
      <c r="A63" s="34" t="s">
        <v>103</v>
      </c>
      <c r="B63" s="13" t="s">
        <v>104</v>
      </c>
      <c r="C63" s="14">
        <v>100</v>
      </c>
    </row>
    <row r="64" spans="1:3" x14ac:dyDescent="0.25">
      <c r="A64" s="33" t="s">
        <v>105</v>
      </c>
      <c r="B64" s="10" t="s">
        <v>106</v>
      </c>
      <c r="C64" s="11">
        <f t="shared" ref="C64" si="30">+C65+C66</f>
        <v>214.05</v>
      </c>
    </row>
    <row r="65" spans="1:3" x14ac:dyDescent="0.3">
      <c r="A65" s="34" t="s">
        <v>107</v>
      </c>
      <c r="B65" s="13" t="s">
        <v>108</v>
      </c>
      <c r="C65" s="14">
        <v>114.05</v>
      </c>
    </row>
    <row r="66" spans="1:3" x14ac:dyDescent="0.3">
      <c r="A66" s="34" t="s">
        <v>109</v>
      </c>
      <c r="B66" s="13" t="s">
        <v>110</v>
      </c>
      <c r="C66" s="14">
        <v>100</v>
      </c>
    </row>
    <row r="67" spans="1:3" x14ac:dyDescent="0.25">
      <c r="A67" s="33">
        <v>5.8</v>
      </c>
      <c r="B67" s="10" t="s">
        <v>111</v>
      </c>
      <c r="C67" s="11">
        <f t="shared" ref="C67" si="31">+C68</f>
        <v>9261.14</v>
      </c>
    </row>
    <row r="68" spans="1:3" x14ac:dyDescent="0.25">
      <c r="A68" s="33" t="s">
        <v>112</v>
      </c>
      <c r="B68" s="10" t="s">
        <v>113</v>
      </c>
      <c r="C68" s="11">
        <f t="shared" ref="C68" si="32">+C69+C70</f>
        <v>9261.14</v>
      </c>
    </row>
    <row r="69" spans="1:3" x14ac:dyDescent="0.3">
      <c r="A69" s="34" t="s">
        <v>114</v>
      </c>
      <c r="B69" s="13" t="s">
        <v>115</v>
      </c>
      <c r="C69" s="14">
        <v>2561.14</v>
      </c>
    </row>
    <row r="70" spans="1:3" x14ac:dyDescent="0.3">
      <c r="A70" s="34" t="s">
        <v>116</v>
      </c>
      <c r="B70" s="13" t="s">
        <v>117</v>
      </c>
      <c r="C70" s="14">
        <v>6700</v>
      </c>
    </row>
    <row r="71" spans="1:3" x14ac:dyDescent="0.25">
      <c r="A71" s="33">
        <v>9</v>
      </c>
      <c r="B71" s="10" t="s">
        <v>118</v>
      </c>
      <c r="C71" s="11">
        <f t="shared" ref="C71:C73" si="33">+C72</f>
        <v>4830.76</v>
      </c>
    </row>
    <row r="72" spans="1:3" x14ac:dyDescent="0.25">
      <c r="A72" s="33">
        <v>9.6999999999999993</v>
      </c>
      <c r="B72" s="10" t="s">
        <v>119</v>
      </c>
      <c r="C72" s="11">
        <f t="shared" si="33"/>
        <v>4830.76</v>
      </c>
    </row>
    <row r="73" spans="1:3" x14ac:dyDescent="0.25">
      <c r="A73" s="33" t="s">
        <v>120</v>
      </c>
      <c r="B73" s="10" t="s">
        <v>121</v>
      </c>
      <c r="C73" s="11">
        <f t="shared" si="33"/>
        <v>4830.76</v>
      </c>
    </row>
    <row r="74" spans="1:3" ht="14.25" thickBot="1" x14ac:dyDescent="0.35">
      <c r="A74" s="36" t="s">
        <v>122</v>
      </c>
      <c r="B74" s="37" t="s">
        <v>123</v>
      </c>
      <c r="C74" s="14">
        <v>4830.76</v>
      </c>
    </row>
    <row r="75" spans="1:3" ht="14.25" thickBot="1" x14ac:dyDescent="0.3">
      <c r="A75" s="28"/>
      <c r="B75" s="26" t="s">
        <v>21</v>
      </c>
      <c r="C75" s="38">
        <f t="shared" ref="C75" si="34">+C71+C37</f>
        <v>86074.2</v>
      </c>
    </row>
    <row r="76" spans="1:3" ht="14.25" thickTop="1" x14ac:dyDescent="0.25">
      <c r="A76" s="111" t="s">
        <v>124</v>
      </c>
      <c r="B76" s="111"/>
      <c r="C76" s="39"/>
    </row>
    <row r="77" spans="1:3" ht="39" thickBot="1" x14ac:dyDescent="0.3">
      <c r="A77" s="112" t="s">
        <v>125</v>
      </c>
      <c r="B77" s="112"/>
      <c r="C77" s="5" t="s">
        <v>221</v>
      </c>
    </row>
    <row r="78" spans="1:3" x14ac:dyDescent="0.25">
      <c r="A78" s="30">
        <v>7</v>
      </c>
      <c r="B78" s="31" t="s">
        <v>126</v>
      </c>
      <c r="C78" s="32">
        <f>+C79+C92+C105</f>
        <v>18480</v>
      </c>
    </row>
    <row r="79" spans="1:3" x14ac:dyDescent="0.25">
      <c r="A79" s="33">
        <v>7.1</v>
      </c>
      <c r="B79" s="10" t="s">
        <v>127</v>
      </c>
      <c r="C79" s="11">
        <f>+C80+C82+C87+C85+C90</f>
        <v>10480.39</v>
      </c>
    </row>
    <row r="80" spans="1:3" x14ac:dyDescent="0.25">
      <c r="A80" s="40" t="s">
        <v>128</v>
      </c>
      <c r="B80" s="17" t="s">
        <v>55</v>
      </c>
      <c r="C80" s="35">
        <f t="shared" ref="C80" si="35">+C81</f>
        <v>6960</v>
      </c>
    </row>
    <row r="81" spans="1:3" x14ac:dyDescent="0.3">
      <c r="A81" s="41" t="s">
        <v>197</v>
      </c>
      <c r="B81" s="42" t="s">
        <v>198</v>
      </c>
      <c r="C81" s="14">
        <v>6960</v>
      </c>
    </row>
    <row r="82" spans="1:3" x14ac:dyDescent="0.25">
      <c r="A82" s="40">
        <v>77</v>
      </c>
      <c r="B82" s="10" t="s">
        <v>59</v>
      </c>
      <c r="C82" s="11">
        <f t="shared" ref="C82" si="36">+C83+C84</f>
        <v>1092</v>
      </c>
    </row>
    <row r="83" spans="1:3" x14ac:dyDescent="0.3">
      <c r="A83" s="41" t="s">
        <v>129</v>
      </c>
      <c r="B83" s="42" t="s">
        <v>130</v>
      </c>
      <c r="C83" s="14">
        <v>622</v>
      </c>
    </row>
    <row r="84" spans="1:3" x14ac:dyDescent="0.3">
      <c r="A84" s="41" t="s">
        <v>131</v>
      </c>
      <c r="B84" s="42" t="s">
        <v>132</v>
      </c>
      <c r="C84" s="14">
        <v>470</v>
      </c>
    </row>
    <row r="85" spans="1:3" x14ac:dyDescent="0.25">
      <c r="A85" s="40" t="s">
        <v>133</v>
      </c>
      <c r="B85" s="43" t="s">
        <v>65</v>
      </c>
      <c r="C85" s="11">
        <f t="shared" ref="C85" si="37">+C86</f>
        <v>900</v>
      </c>
    </row>
    <row r="86" spans="1:3" x14ac:dyDescent="0.3">
      <c r="A86" s="34" t="s">
        <v>134</v>
      </c>
      <c r="B86" s="13" t="s">
        <v>135</v>
      </c>
      <c r="C86" s="14">
        <v>900</v>
      </c>
    </row>
    <row r="87" spans="1:3" x14ac:dyDescent="0.25">
      <c r="A87" s="40" t="s">
        <v>136</v>
      </c>
      <c r="B87" s="10" t="s">
        <v>69</v>
      </c>
      <c r="C87" s="11">
        <f t="shared" ref="C87" si="38">+C88+C89</f>
        <v>1528.3899999999999</v>
      </c>
    </row>
    <row r="88" spans="1:3" x14ac:dyDescent="0.3">
      <c r="A88" s="41" t="s">
        <v>137</v>
      </c>
      <c r="B88" s="42" t="s">
        <v>71</v>
      </c>
      <c r="C88" s="14">
        <v>906.39</v>
      </c>
    </row>
    <row r="89" spans="1:3" x14ac:dyDescent="0.3">
      <c r="A89" s="41" t="s">
        <v>138</v>
      </c>
      <c r="B89" s="42" t="s">
        <v>139</v>
      </c>
      <c r="C89" s="14">
        <v>622</v>
      </c>
    </row>
    <row r="90" spans="1:3" x14ac:dyDescent="0.25">
      <c r="A90" s="40" t="s">
        <v>224</v>
      </c>
      <c r="B90" s="43" t="s">
        <v>226</v>
      </c>
      <c r="C90" s="11">
        <f t="shared" ref="C90" si="39">+C91</f>
        <v>0</v>
      </c>
    </row>
    <row r="91" spans="1:3" x14ac:dyDescent="0.3">
      <c r="A91" s="41" t="s">
        <v>225</v>
      </c>
      <c r="B91" s="42" t="s">
        <v>227</v>
      </c>
      <c r="C91" s="14">
        <v>0</v>
      </c>
    </row>
    <row r="92" spans="1:3" x14ac:dyDescent="0.25">
      <c r="A92" s="40">
        <v>7.3</v>
      </c>
      <c r="B92" s="43" t="s">
        <v>140</v>
      </c>
      <c r="C92" s="11">
        <f>+C97+C101+C93+C95+C99</f>
        <v>6939.61</v>
      </c>
    </row>
    <row r="93" spans="1:3" x14ac:dyDescent="0.25">
      <c r="A93" s="40" t="s">
        <v>141</v>
      </c>
      <c r="B93" s="43" t="s">
        <v>83</v>
      </c>
      <c r="C93" s="11">
        <f t="shared" ref="C93" si="40">+C94</f>
        <v>1200</v>
      </c>
    </row>
    <row r="94" spans="1:3" x14ac:dyDescent="0.3">
      <c r="A94" s="41" t="s">
        <v>142</v>
      </c>
      <c r="B94" s="42" t="s">
        <v>143</v>
      </c>
      <c r="C94" s="14">
        <v>1200</v>
      </c>
    </row>
    <row r="95" spans="1:3" x14ac:dyDescent="0.25">
      <c r="A95" s="33" t="s">
        <v>144</v>
      </c>
      <c r="B95" s="10" t="s">
        <v>84</v>
      </c>
      <c r="C95" s="35">
        <f t="shared" ref="C95" si="41">+C96</f>
        <v>500</v>
      </c>
    </row>
    <row r="96" spans="1:3" x14ac:dyDescent="0.3">
      <c r="A96" s="34" t="s">
        <v>145</v>
      </c>
      <c r="B96" s="13" t="s">
        <v>85</v>
      </c>
      <c r="C96" s="14">
        <v>500</v>
      </c>
    </row>
    <row r="97" spans="1:3" x14ac:dyDescent="0.25">
      <c r="A97" s="33" t="s">
        <v>146</v>
      </c>
      <c r="B97" s="10" t="s">
        <v>147</v>
      </c>
      <c r="C97" s="11">
        <f t="shared" ref="C97" si="42">+C98</f>
        <v>1509.61</v>
      </c>
    </row>
    <row r="98" spans="1:3" x14ac:dyDescent="0.3">
      <c r="A98" s="41" t="s">
        <v>148</v>
      </c>
      <c r="B98" s="13" t="s">
        <v>149</v>
      </c>
      <c r="C98" s="14">
        <v>1509.61</v>
      </c>
    </row>
    <row r="99" spans="1:3" x14ac:dyDescent="0.25">
      <c r="A99" s="33" t="s">
        <v>182</v>
      </c>
      <c r="B99" s="10" t="s">
        <v>183</v>
      </c>
      <c r="C99" s="11">
        <f>+C100</f>
        <v>1380</v>
      </c>
    </row>
    <row r="100" spans="1:3" x14ac:dyDescent="0.3">
      <c r="A100" s="41" t="s">
        <v>184</v>
      </c>
      <c r="B100" s="13" t="s">
        <v>244</v>
      </c>
      <c r="C100" s="14">
        <v>1380</v>
      </c>
    </row>
    <row r="101" spans="1:3" x14ac:dyDescent="0.25">
      <c r="A101" s="40" t="s">
        <v>150</v>
      </c>
      <c r="B101" s="10" t="s">
        <v>151</v>
      </c>
      <c r="C101" s="11">
        <f t="shared" ref="C101" si="43">+C102+C103+C104</f>
        <v>2350</v>
      </c>
    </row>
    <row r="102" spans="1:3" x14ac:dyDescent="0.3">
      <c r="A102" s="41" t="s">
        <v>152</v>
      </c>
      <c r="B102" s="42" t="s">
        <v>153</v>
      </c>
      <c r="C102" s="14">
        <v>150</v>
      </c>
    </row>
    <row r="103" spans="1:3" x14ac:dyDescent="0.3">
      <c r="A103" s="34" t="s">
        <v>154</v>
      </c>
      <c r="B103" s="44" t="s">
        <v>155</v>
      </c>
      <c r="C103" s="14">
        <v>200</v>
      </c>
    </row>
    <row r="104" spans="1:3" x14ac:dyDescent="0.3">
      <c r="A104" s="34" t="s">
        <v>156</v>
      </c>
      <c r="B104" s="44" t="s">
        <v>157</v>
      </c>
      <c r="C104" s="14">
        <v>2000</v>
      </c>
    </row>
    <row r="105" spans="1:3" x14ac:dyDescent="0.25">
      <c r="A105" s="33">
        <v>7.7</v>
      </c>
      <c r="B105" s="10" t="s">
        <v>158</v>
      </c>
      <c r="C105" s="11">
        <f t="shared" ref="C105" si="44">+C106+C108</f>
        <v>1060</v>
      </c>
    </row>
    <row r="106" spans="1:3" x14ac:dyDescent="0.25">
      <c r="A106" s="33" t="s">
        <v>159</v>
      </c>
      <c r="B106" s="10" t="s">
        <v>102</v>
      </c>
      <c r="C106" s="11">
        <f t="shared" ref="C106" si="45">+C107</f>
        <v>200</v>
      </c>
    </row>
    <row r="107" spans="1:3" x14ac:dyDescent="0.3">
      <c r="A107" s="34" t="s">
        <v>160</v>
      </c>
      <c r="B107" s="44" t="s">
        <v>104</v>
      </c>
      <c r="C107" s="14">
        <v>200</v>
      </c>
    </row>
    <row r="108" spans="1:3" x14ac:dyDescent="0.25">
      <c r="A108" s="33" t="s">
        <v>161</v>
      </c>
      <c r="B108" s="10" t="s">
        <v>106</v>
      </c>
      <c r="C108" s="11">
        <f t="shared" ref="C108" si="46">+C109</f>
        <v>860</v>
      </c>
    </row>
    <row r="109" spans="1:3" ht="14.25" thickBot="1" x14ac:dyDescent="0.35">
      <c r="A109" s="36" t="s">
        <v>162</v>
      </c>
      <c r="B109" s="37" t="s">
        <v>108</v>
      </c>
      <c r="C109" s="14">
        <v>860</v>
      </c>
    </row>
    <row r="110" spans="1:3" ht="14.25" thickBot="1" x14ac:dyDescent="0.3">
      <c r="A110" s="28"/>
      <c r="B110" s="26" t="s">
        <v>21</v>
      </c>
      <c r="C110" s="45">
        <f t="shared" ref="C110" si="47">+C78</f>
        <v>18480</v>
      </c>
    </row>
    <row r="111" spans="1:3" ht="14.25" thickTop="1" x14ac:dyDescent="0.3">
      <c r="A111" s="46" t="s">
        <v>163</v>
      </c>
      <c r="B111" s="47"/>
      <c r="C111" s="39"/>
    </row>
    <row r="112" spans="1:3" x14ac:dyDescent="0.3">
      <c r="A112" s="48" t="s">
        <v>164</v>
      </c>
      <c r="B112" s="49"/>
      <c r="C112" s="39"/>
    </row>
    <row r="113" spans="1:3" x14ac:dyDescent="0.25">
      <c r="A113" s="9">
        <v>7</v>
      </c>
      <c r="B113" s="10" t="s">
        <v>126</v>
      </c>
      <c r="C113" s="11">
        <f>+C114+C123</f>
        <v>9100</v>
      </c>
    </row>
    <row r="114" spans="1:3" x14ac:dyDescent="0.25">
      <c r="A114" s="9">
        <v>7.1</v>
      </c>
      <c r="B114" s="10" t="s">
        <v>127</v>
      </c>
      <c r="C114" s="11">
        <f t="shared" ref="C114" si="48">+C115+C117+C120</f>
        <v>7743</v>
      </c>
    </row>
    <row r="115" spans="1:3" x14ac:dyDescent="0.25">
      <c r="A115" s="50" t="s">
        <v>128</v>
      </c>
      <c r="B115" s="17" t="s">
        <v>55</v>
      </c>
      <c r="C115" s="35">
        <f t="shared" ref="C115" si="49">+C116</f>
        <v>5640</v>
      </c>
    </row>
    <row r="116" spans="1:3" x14ac:dyDescent="0.3">
      <c r="A116" s="41" t="s">
        <v>197</v>
      </c>
      <c r="B116" s="42" t="s">
        <v>198</v>
      </c>
      <c r="C116" s="14">
        <v>5640</v>
      </c>
    </row>
    <row r="117" spans="1:3" x14ac:dyDescent="0.25">
      <c r="A117" s="50" t="s">
        <v>165</v>
      </c>
      <c r="B117" s="10" t="s">
        <v>59</v>
      </c>
      <c r="C117" s="11">
        <f t="shared" ref="C117" si="50">+C118+C119</f>
        <v>940</v>
      </c>
    </row>
    <row r="118" spans="1:3" x14ac:dyDescent="0.3">
      <c r="A118" s="51" t="s">
        <v>129</v>
      </c>
      <c r="B118" s="42" t="s">
        <v>130</v>
      </c>
      <c r="C118" s="14">
        <v>470</v>
      </c>
    </row>
    <row r="119" spans="1:3" x14ac:dyDescent="0.3">
      <c r="A119" s="51" t="s">
        <v>131</v>
      </c>
      <c r="B119" s="42" t="s">
        <v>132</v>
      </c>
      <c r="C119" s="14">
        <v>470</v>
      </c>
    </row>
    <row r="120" spans="1:3" x14ac:dyDescent="0.25">
      <c r="A120" s="50" t="s">
        <v>136</v>
      </c>
      <c r="B120" s="10" t="s">
        <v>69</v>
      </c>
      <c r="C120" s="11">
        <f t="shared" ref="C120" si="51">+C121+C122</f>
        <v>1163</v>
      </c>
    </row>
    <row r="121" spans="1:3" x14ac:dyDescent="0.3">
      <c r="A121" s="51" t="s">
        <v>137</v>
      </c>
      <c r="B121" s="42" t="s">
        <v>71</v>
      </c>
      <c r="C121" s="14">
        <v>693</v>
      </c>
    </row>
    <row r="122" spans="1:3" x14ac:dyDescent="0.3">
      <c r="A122" s="51" t="s">
        <v>138</v>
      </c>
      <c r="B122" s="42" t="s">
        <v>139</v>
      </c>
      <c r="C122" s="14">
        <v>470</v>
      </c>
    </row>
    <row r="123" spans="1:3" x14ac:dyDescent="0.25">
      <c r="A123" s="50">
        <v>7.3</v>
      </c>
      <c r="B123" s="43" t="s">
        <v>140</v>
      </c>
      <c r="C123" s="11">
        <f t="shared" ref="C123" si="52">+C124+C126</f>
        <v>1357</v>
      </c>
    </row>
    <row r="124" spans="1:3" x14ac:dyDescent="0.25">
      <c r="A124" s="50" t="s">
        <v>146</v>
      </c>
      <c r="B124" s="43" t="s">
        <v>166</v>
      </c>
      <c r="C124" s="11">
        <f t="shared" ref="C124" si="53">+C125</f>
        <v>357</v>
      </c>
    </row>
    <row r="125" spans="1:3" x14ac:dyDescent="0.3">
      <c r="A125" s="51" t="s">
        <v>167</v>
      </c>
      <c r="B125" s="42" t="s">
        <v>168</v>
      </c>
      <c r="C125" s="14">
        <v>357</v>
      </c>
    </row>
    <row r="126" spans="1:3" x14ac:dyDescent="0.25">
      <c r="A126" s="50" t="s">
        <v>150</v>
      </c>
      <c r="B126" s="43" t="s">
        <v>151</v>
      </c>
      <c r="C126" s="11">
        <f t="shared" ref="C126" si="54">+C127+C128+C129</f>
        <v>1000</v>
      </c>
    </row>
    <row r="127" spans="1:3" x14ac:dyDescent="0.3">
      <c r="A127" s="51" t="s">
        <v>152</v>
      </c>
      <c r="B127" s="42" t="s">
        <v>169</v>
      </c>
      <c r="C127" s="14">
        <v>150</v>
      </c>
    </row>
    <row r="128" spans="1:3" x14ac:dyDescent="0.3">
      <c r="A128" s="51" t="s">
        <v>170</v>
      </c>
      <c r="B128" s="42" t="s">
        <v>171</v>
      </c>
      <c r="C128" s="14">
        <v>350</v>
      </c>
    </row>
    <row r="129" spans="1:3" x14ac:dyDescent="0.3">
      <c r="A129" s="51" t="s">
        <v>172</v>
      </c>
      <c r="B129" s="42" t="s">
        <v>173</v>
      </c>
      <c r="C129" s="14">
        <v>500</v>
      </c>
    </row>
    <row r="130" spans="1:3" ht="14.25" thickBot="1" x14ac:dyDescent="0.3">
      <c r="A130" s="52"/>
      <c r="B130" s="53" t="s">
        <v>21</v>
      </c>
      <c r="C130" s="54">
        <f t="shared" ref="C130" si="55">+C113</f>
        <v>9100</v>
      </c>
    </row>
    <row r="131" spans="1:3" ht="14.25" thickTop="1" x14ac:dyDescent="0.25">
      <c r="A131" s="78" t="s">
        <v>174</v>
      </c>
      <c r="C131" s="79"/>
    </row>
    <row r="132" spans="1:3" x14ac:dyDescent="0.25">
      <c r="A132" s="78" t="s">
        <v>203</v>
      </c>
      <c r="C132" s="79"/>
    </row>
    <row r="133" spans="1:3" x14ac:dyDescent="0.25">
      <c r="A133" s="9">
        <v>7</v>
      </c>
      <c r="B133" s="10" t="s">
        <v>196</v>
      </c>
      <c r="C133" s="11">
        <f>+C134</f>
        <v>8000</v>
      </c>
    </row>
    <row r="134" spans="1:3" x14ac:dyDescent="0.25">
      <c r="A134" s="50">
        <v>7.3</v>
      </c>
      <c r="B134" s="43" t="s">
        <v>140</v>
      </c>
      <c r="C134" s="80">
        <f t="shared" ref="C134" si="56">+C135+C137</f>
        <v>8000</v>
      </c>
    </row>
    <row r="135" spans="1:3" x14ac:dyDescent="0.25">
      <c r="A135" s="101" t="s">
        <v>204</v>
      </c>
      <c r="B135" s="17" t="s">
        <v>87</v>
      </c>
      <c r="C135" s="80">
        <f t="shared" ref="C135" si="57">+C136</f>
        <v>6000</v>
      </c>
    </row>
    <row r="136" spans="1:3" x14ac:dyDescent="0.3">
      <c r="A136" s="12" t="s">
        <v>205</v>
      </c>
      <c r="B136" s="44" t="s">
        <v>206</v>
      </c>
      <c r="C136" s="14">
        <v>6000</v>
      </c>
    </row>
    <row r="137" spans="1:3" x14ac:dyDescent="0.25">
      <c r="A137" s="50" t="s">
        <v>150</v>
      </c>
      <c r="B137" s="10" t="s">
        <v>151</v>
      </c>
      <c r="C137" s="80">
        <f t="shared" ref="C137" si="58">+C138</f>
        <v>2000</v>
      </c>
    </row>
    <row r="138" spans="1:3" x14ac:dyDescent="0.25">
      <c r="A138" s="81" t="s">
        <v>172</v>
      </c>
      <c r="B138" s="23" t="s">
        <v>173</v>
      </c>
      <c r="C138" s="14">
        <v>2000</v>
      </c>
    </row>
    <row r="139" spans="1:3" ht="14.25" thickBot="1" x14ac:dyDescent="0.3">
      <c r="B139" s="83" t="s">
        <v>21</v>
      </c>
      <c r="C139" s="100">
        <f t="shared" ref="C139" si="59">+C133</f>
        <v>8000</v>
      </c>
    </row>
    <row r="140" spans="1:3" ht="14.25" thickTop="1" x14ac:dyDescent="0.25">
      <c r="A140" s="48" t="s">
        <v>190</v>
      </c>
      <c r="B140" s="52"/>
      <c r="C140" s="55"/>
    </row>
    <row r="141" spans="1:3" x14ac:dyDescent="0.25">
      <c r="A141" s="99" t="s">
        <v>231</v>
      </c>
      <c r="B141" s="29"/>
      <c r="C141" s="55"/>
    </row>
    <row r="142" spans="1:3" x14ac:dyDescent="0.25">
      <c r="A142" s="9">
        <v>7</v>
      </c>
      <c r="B142" s="10" t="s">
        <v>126</v>
      </c>
      <c r="C142" s="11">
        <f>+C143+C152</f>
        <v>22500</v>
      </c>
    </row>
    <row r="143" spans="1:3" x14ac:dyDescent="0.25">
      <c r="A143" s="58">
        <v>7.1</v>
      </c>
      <c r="B143" s="59" t="s">
        <v>127</v>
      </c>
      <c r="C143" s="60">
        <f>+C147+C144+C149</f>
        <v>18947.12</v>
      </c>
    </row>
    <row r="144" spans="1:3" x14ac:dyDescent="0.25">
      <c r="A144" s="61" t="s">
        <v>165</v>
      </c>
      <c r="B144" s="59" t="s">
        <v>59</v>
      </c>
      <c r="C144" s="60">
        <f t="shared" ref="C144" si="60">+C145+C146</f>
        <v>1670</v>
      </c>
    </row>
    <row r="145" spans="1:3" x14ac:dyDescent="0.3">
      <c r="A145" s="63" t="s">
        <v>129</v>
      </c>
      <c r="B145" s="65" t="s">
        <v>130</v>
      </c>
      <c r="C145" s="14">
        <v>1200</v>
      </c>
    </row>
    <row r="146" spans="1:3" x14ac:dyDescent="0.3">
      <c r="A146" s="63" t="s">
        <v>131</v>
      </c>
      <c r="B146" s="65" t="s">
        <v>132</v>
      </c>
      <c r="C146" s="14">
        <v>470</v>
      </c>
    </row>
    <row r="147" spans="1:3" x14ac:dyDescent="0.25">
      <c r="A147" s="61" t="s">
        <v>133</v>
      </c>
      <c r="B147" s="62" t="s">
        <v>65</v>
      </c>
      <c r="C147" s="60">
        <f t="shared" ref="C147" si="61">+C148</f>
        <v>14400</v>
      </c>
    </row>
    <row r="148" spans="1:3" x14ac:dyDescent="0.3">
      <c r="A148" s="63" t="s">
        <v>245</v>
      </c>
      <c r="B148" s="64" t="s">
        <v>246</v>
      </c>
      <c r="C148" s="14">
        <v>14400</v>
      </c>
    </row>
    <row r="149" spans="1:3" x14ac:dyDescent="0.25">
      <c r="A149" s="61" t="s">
        <v>136</v>
      </c>
      <c r="B149" s="59" t="s">
        <v>69</v>
      </c>
      <c r="C149" s="60">
        <f t="shared" ref="C149" si="62">+C150+C151</f>
        <v>2877.12</v>
      </c>
    </row>
    <row r="150" spans="1:3" x14ac:dyDescent="0.3">
      <c r="A150" s="63" t="s">
        <v>137</v>
      </c>
      <c r="B150" s="65" t="s">
        <v>71</v>
      </c>
      <c r="C150" s="14">
        <v>1677.6</v>
      </c>
    </row>
    <row r="151" spans="1:3" x14ac:dyDescent="0.3">
      <c r="A151" s="63" t="s">
        <v>138</v>
      </c>
      <c r="B151" s="65" t="s">
        <v>139</v>
      </c>
      <c r="C151" s="14">
        <v>1199.52</v>
      </c>
    </row>
    <row r="152" spans="1:3" x14ac:dyDescent="0.25">
      <c r="A152" s="50">
        <v>7.3</v>
      </c>
      <c r="B152" s="43" t="s">
        <v>140</v>
      </c>
      <c r="C152" s="66">
        <f>+C153+C155+C157+C159</f>
        <v>3552.88</v>
      </c>
    </row>
    <row r="153" spans="1:3" x14ac:dyDescent="0.25">
      <c r="A153" s="50" t="s">
        <v>141</v>
      </c>
      <c r="B153" s="10" t="s">
        <v>83</v>
      </c>
      <c r="C153" s="11">
        <f>+C154</f>
        <v>600</v>
      </c>
    </row>
    <row r="154" spans="1:3" x14ac:dyDescent="0.3">
      <c r="A154" s="51" t="s">
        <v>178</v>
      </c>
      <c r="B154" s="42" t="s">
        <v>179</v>
      </c>
      <c r="C154" s="14">
        <v>600</v>
      </c>
    </row>
    <row r="155" spans="1:3" x14ac:dyDescent="0.25">
      <c r="A155" s="50" t="s">
        <v>146</v>
      </c>
      <c r="B155" s="43" t="s">
        <v>166</v>
      </c>
      <c r="C155" s="11">
        <f>+C156</f>
        <v>752.88</v>
      </c>
    </row>
    <row r="156" spans="1:3" x14ac:dyDescent="0.3">
      <c r="A156" s="51" t="s">
        <v>167</v>
      </c>
      <c r="B156" s="42" t="s">
        <v>168</v>
      </c>
      <c r="C156" s="14">
        <v>752.88</v>
      </c>
    </row>
    <row r="157" spans="1:3" x14ac:dyDescent="0.25">
      <c r="A157" s="50" t="s">
        <v>182</v>
      </c>
      <c r="B157" s="10" t="s">
        <v>183</v>
      </c>
      <c r="C157" s="11">
        <f t="shared" ref="C157" si="63">+C158</f>
        <v>500</v>
      </c>
    </row>
    <row r="158" spans="1:3" x14ac:dyDescent="0.3">
      <c r="A158" s="51" t="s">
        <v>184</v>
      </c>
      <c r="B158" s="13" t="s">
        <v>185</v>
      </c>
      <c r="C158" s="14">
        <v>500</v>
      </c>
    </row>
    <row r="159" spans="1:3" x14ac:dyDescent="0.25">
      <c r="A159" s="50" t="s">
        <v>150</v>
      </c>
      <c r="B159" s="43" t="s">
        <v>151</v>
      </c>
      <c r="C159" s="11">
        <f t="shared" ref="C159" si="64">+C160+C161</f>
        <v>1700</v>
      </c>
    </row>
    <row r="160" spans="1:3" x14ac:dyDescent="0.3">
      <c r="A160" s="51" t="s">
        <v>191</v>
      </c>
      <c r="B160" s="42" t="s">
        <v>192</v>
      </c>
      <c r="C160" s="14">
        <v>500</v>
      </c>
    </row>
    <row r="161" spans="1:3" x14ac:dyDescent="0.3">
      <c r="A161" s="12" t="s">
        <v>193</v>
      </c>
      <c r="B161" s="44" t="s">
        <v>194</v>
      </c>
      <c r="C161" s="14">
        <v>1200</v>
      </c>
    </row>
    <row r="162" spans="1:3" ht="14.25" thickBot="1" x14ac:dyDescent="0.3">
      <c r="A162" s="52"/>
      <c r="B162" s="56" t="s">
        <v>21</v>
      </c>
      <c r="C162" s="67">
        <f>+C142</f>
        <v>22500</v>
      </c>
    </row>
    <row r="163" spans="1:3" ht="14.25" thickTop="1" x14ac:dyDescent="0.25">
      <c r="A163" s="46" t="s">
        <v>220</v>
      </c>
      <c r="B163" s="52"/>
      <c r="C163" s="55"/>
    </row>
    <row r="164" spans="1:3" x14ac:dyDescent="0.25">
      <c r="A164" s="107" t="s">
        <v>175</v>
      </c>
      <c r="B164" s="107"/>
    </row>
    <row r="165" spans="1:3" x14ac:dyDescent="0.25">
      <c r="A165" s="108"/>
      <c r="B165" s="108"/>
    </row>
    <row r="166" spans="1:3" x14ac:dyDescent="0.25">
      <c r="A166" s="9">
        <v>7</v>
      </c>
      <c r="B166" s="10" t="s">
        <v>126</v>
      </c>
      <c r="C166" s="11">
        <f>+C167</f>
        <v>8500</v>
      </c>
    </row>
    <row r="167" spans="1:3" x14ac:dyDescent="0.25">
      <c r="A167" s="50">
        <v>7.3</v>
      </c>
      <c r="B167" s="43" t="s">
        <v>140</v>
      </c>
      <c r="C167" s="11">
        <f t="shared" ref="C167" si="65">+C168+C173+C175</f>
        <v>8500</v>
      </c>
    </row>
    <row r="168" spans="1:3" x14ac:dyDescent="0.25">
      <c r="A168" s="50" t="s">
        <v>141</v>
      </c>
      <c r="B168" s="10" t="s">
        <v>83</v>
      </c>
      <c r="C168" s="11">
        <f t="shared" ref="C168" si="66">+C169+C170+C171+C172</f>
        <v>7700</v>
      </c>
    </row>
    <row r="169" spans="1:3" x14ac:dyDescent="0.3">
      <c r="A169" s="51" t="s">
        <v>176</v>
      </c>
      <c r="B169" s="42" t="s">
        <v>177</v>
      </c>
      <c r="C169" s="14">
        <v>4250</v>
      </c>
    </row>
    <row r="170" spans="1:3" x14ac:dyDescent="0.3">
      <c r="A170" s="51" t="s">
        <v>180</v>
      </c>
      <c r="B170" s="13" t="s">
        <v>181</v>
      </c>
      <c r="C170" s="14">
        <v>250</v>
      </c>
    </row>
    <row r="171" spans="1:3" x14ac:dyDescent="0.3">
      <c r="A171" s="51" t="s">
        <v>178</v>
      </c>
      <c r="B171" s="42" t="s">
        <v>179</v>
      </c>
      <c r="C171" s="14">
        <v>1200</v>
      </c>
    </row>
    <row r="172" spans="1:3" x14ac:dyDescent="0.3">
      <c r="A172" s="51" t="s">
        <v>222</v>
      </c>
      <c r="B172" s="42" t="s">
        <v>223</v>
      </c>
      <c r="C172" s="14">
        <v>2000</v>
      </c>
    </row>
    <row r="173" spans="1:3" x14ac:dyDescent="0.25">
      <c r="A173" s="50" t="s">
        <v>182</v>
      </c>
      <c r="B173" s="10" t="s">
        <v>183</v>
      </c>
      <c r="C173" s="11">
        <f t="shared" ref="C173" si="67">+C174</f>
        <v>300</v>
      </c>
    </row>
    <row r="174" spans="1:3" x14ac:dyDescent="0.3">
      <c r="A174" s="51" t="s">
        <v>184</v>
      </c>
      <c r="B174" s="13" t="s">
        <v>185</v>
      </c>
      <c r="C174" s="14">
        <v>300</v>
      </c>
    </row>
    <row r="175" spans="1:3" x14ac:dyDescent="0.25">
      <c r="A175" s="50" t="s">
        <v>186</v>
      </c>
      <c r="B175" s="43" t="s">
        <v>187</v>
      </c>
      <c r="C175" s="11">
        <f t="shared" ref="C175" si="68">+C176</f>
        <v>500</v>
      </c>
    </row>
    <row r="176" spans="1:3" x14ac:dyDescent="0.3">
      <c r="A176" s="51" t="s">
        <v>188</v>
      </c>
      <c r="B176" s="42" t="s">
        <v>189</v>
      </c>
      <c r="C176" s="14">
        <v>500</v>
      </c>
    </row>
    <row r="177" spans="1:3" ht="14.25" thickBot="1" x14ac:dyDescent="0.3">
      <c r="A177" s="52"/>
      <c r="B177" s="56" t="s">
        <v>21</v>
      </c>
      <c r="C177" s="57">
        <f t="shared" ref="C177" si="69">+C166</f>
        <v>8500</v>
      </c>
    </row>
    <row r="178" spans="1:3" ht="14.25" thickTop="1" x14ac:dyDescent="0.25">
      <c r="A178" s="68" t="s">
        <v>247</v>
      </c>
      <c r="B178" s="69"/>
      <c r="C178" s="70"/>
    </row>
    <row r="179" spans="1:3" x14ac:dyDescent="0.25">
      <c r="A179" s="71" t="s">
        <v>232</v>
      </c>
      <c r="B179" s="72"/>
      <c r="C179" s="73"/>
    </row>
    <row r="180" spans="1:3" x14ac:dyDescent="0.25">
      <c r="A180" s="9">
        <v>7</v>
      </c>
      <c r="B180" s="10" t="s">
        <v>196</v>
      </c>
      <c r="C180" s="11">
        <f>+C181</f>
        <v>6207.3</v>
      </c>
    </row>
    <row r="181" spans="1:3" x14ac:dyDescent="0.25">
      <c r="A181" s="50">
        <v>7.3</v>
      </c>
      <c r="B181" s="43" t="s">
        <v>140</v>
      </c>
      <c r="C181" s="80">
        <f t="shared" ref="C181" si="70">+C183</f>
        <v>6207.3</v>
      </c>
    </row>
    <row r="182" spans="1:3" x14ac:dyDescent="0.25">
      <c r="A182" s="50" t="s">
        <v>150</v>
      </c>
      <c r="B182" s="43" t="s">
        <v>151</v>
      </c>
      <c r="C182" s="84">
        <f t="shared" ref="C182" si="71">+C183</f>
        <v>6207.3</v>
      </c>
    </row>
    <row r="183" spans="1:3" x14ac:dyDescent="0.3">
      <c r="A183" s="12" t="s">
        <v>172</v>
      </c>
      <c r="B183" s="44" t="s">
        <v>173</v>
      </c>
      <c r="C183" s="14">
        <v>6207.3</v>
      </c>
    </row>
    <row r="184" spans="1:3" ht="14.25" thickBot="1" x14ac:dyDescent="0.35">
      <c r="A184" s="85"/>
      <c r="B184" s="86" t="s">
        <v>21</v>
      </c>
      <c r="C184" s="87">
        <f>+C180</f>
        <v>6207.3</v>
      </c>
    </row>
    <row r="185" spans="1:3" ht="14.25" thickTop="1" x14ac:dyDescent="0.25">
      <c r="A185" s="88" t="s">
        <v>211</v>
      </c>
      <c r="B185" s="89"/>
      <c r="C185" s="90"/>
    </row>
    <row r="186" spans="1:3" x14ac:dyDescent="0.25">
      <c r="A186" s="29" t="s">
        <v>233</v>
      </c>
      <c r="B186" s="29"/>
    </row>
    <row r="187" spans="1:3" x14ac:dyDescent="0.25">
      <c r="A187" s="9">
        <v>7</v>
      </c>
      <c r="B187" s="10" t="s">
        <v>196</v>
      </c>
      <c r="C187" s="11">
        <f>+C188</f>
        <v>7000</v>
      </c>
    </row>
    <row r="188" spans="1:3" x14ac:dyDescent="0.25">
      <c r="A188" s="50">
        <v>7.3</v>
      </c>
      <c r="B188" s="43" t="s">
        <v>140</v>
      </c>
      <c r="C188" s="80">
        <f>+C189+C191+C193+C195</f>
        <v>7000</v>
      </c>
    </row>
    <row r="189" spans="1:3" x14ac:dyDescent="0.25">
      <c r="A189" s="40" t="s">
        <v>141</v>
      </c>
      <c r="B189" s="43" t="s">
        <v>83</v>
      </c>
      <c r="C189" s="11">
        <f t="shared" ref="C189" si="72">+C190</f>
        <v>200</v>
      </c>
    </row>
    <row r="190" spans="1:3" x14ac:dyDescent="0.3">
      <c r="A190" s="41" t="s">
        <v>142</v>
      </c>
      <c r="B190" s="42" t="s">
        <v>143</v>
      </c>
      <c r="C190" s="14">
        <v>200</v>
      </c>
    </row>
    <row r="191" spans="1:3" x14ac:dyDescent="0.25">
      <c r="A191" s="9" t="s">
        <v>146</v>
      </c>
      <c r="B191" s="10" t="s">
        <v>147</v>
      </c>
      <c r="C191" s="11">
        <f t="shared" ref="C191" si="73">+C192</f>
        <v>300</v>
      </c>
    </row>
    <row r="192" spans="1:3" x14ac:dyDescent="0.3">
      <c r="A192" s="51" t="s">
        <v>199</v>
      </c>
      <c r="B192" s="13" t="s">
        <v>200</v>
      </c>
      <c r="C192" s="14">
        <v>300</v>
      </c>
    </row>
    <row r="193" spans="1:3" x14ac:dyDescent="0.25">
      <c r="A193" s="50" t="s">
        <v>150</v>
      </c>
      <c r="B193" s="10" t="s">
        <v>151</v>
      </c>
      <c r="C193" s="11">
        <f>+C194</f>
        <v>1000</v>
      </c>
    </row>
    <row r="194" spans="1:3" x14ac:dyDescent="0.3">
      <c r="A194" s="12" t="s">
        <v>193</v>
      </c>
      <c r="B194" s="44" t="s">
        <v>194</v>
      </c>
      <c r="C194" s="14">
        <v>1000</v>
      </c>
    </row>
    <row r="195" spans="1:3" x14ac:dyDescent="0.25">
      <c r="A195" s="9" t="s">
        <v>207</v>
      </c>
      <c r="B195" s="17" t="s">
        <v>208</v>
      </c>
      <c r="C195" s="11">
        <f t="shared" ref="C195" si="74">+C196+C197</f>
        <v>5500</v>
      </c>
    </row>
    <row r="196" spans="1:3" x14ac:dyDescent="0.3">
      <c r="A196" s="91" t="s">
        <v>209</v>
      </c>
      <c r="B196" s="92" t="s">
        <v>210</v>
      </c>
      <c r="C196" s="14">
        <v>5000</v>
      </c>
    </row>
    <row r="197" spans="1:3" x14ac:dyDescent="0.3">
      <c r="A197" s="51" t="s">
        <v>214</v>
      </c>
      <c r="B197" s="42" t="s">
        <v>215</v>
      </c>
      <c r="C197" s="14">
        <v>500</v>
      </c>
    </row>
    <row r="198" spans="1:3" ht="14.25" thickBot="1" x14ac:dyDescent="0.3">
      <c r="A198" s="28"/>
      <c r="B198" s="25" t="s">
        <v>21</v>
      </c>
      <c r="C198" s="93">
        <f>+C187</f>
        <v>7000</v>
      </c>
    </row>
    <row r="199" spans="1:3" ht="14.25" thickTop="1" x14ac:dyDescent="0.25">
      <c r="A199" s="78" t="s">
        <v>213</v>
      </c>
      <c r="C199" s="79"/>
    </row>
    <row r="200" spans="1:3" x14ac:dyDescent="0.25">
      <c r="A200" s="98" t="s">
        <v>234</v>
      </c>
      <c r="B200" s="98"/>
    </row>
    <row r="201" spans="1:3" x14ac:dyDescent="0.25">
      <c r="A201" s="9">
        <v>7</v>
      </c>
      <c r="B201" s="10" t="s">
        <v>196</v>
      </c>
      <c r="C201" s="11">
        <f>+C202</f>
        <v>1000</v>
      </c>
    </row>
    <row r="202" spans="1:3" x14ac:dyDescent="0.25">
      <c r="A202" s="50">
        <v>7.3</v>
      </c>
      <c r="B202" s="43" t="s">
        <v>140</v>
      </c>
      <c r="C202" s="80">
        <f t="shared" ref="C202:C203" si="75">+C203</f>
        <v>1000</v>
      </c>
    </row>
    <row r="203" spans="1:3" x14ac:dyDescent="0.25">
      <c r="A203" s="50" t="s">
        <v>150</v>
      </c>
      <c r="B203" s="10" t="s">
        <v>151</v>
      </c>
      <c r="C203" s="80">
        <f t="shared" si="75"/>
        <v>1000</v>
      </c>
    </row>
    <row r="204" spans="1:3" x14ac:dyDescent="0.25">
      <c r="A204" s="23" t="s">
        <v>238</v>
      </c>
      <c r="B204" s="23" t="s">
        <v>239</v>
      </c>
      <c r="C204" s="14">
        <v>1000</v>
      </c>
    </row>
    <row r="205" spans="1:3" ht="14.25" thickBot="1" x14ac:dyDescent="0.3">
      <c r="B205" s="94" t="s">
        <v>21</v>
      </c>
      <c r="C205" s="95">
        <f t="shared" ref="C205" si="76">+C201</f>
        <v>1000</v>
      </c>
    </row>
    <row r="206" spans="1:3" ht="14.25" thickTop="1" x14ac:dyDescent="0.25">
      <c r="A206" s="78" t="s">
        <v>216</v>
      </c>
      <c r="C206" s="79"/>
    </row>
    <row r="207" spans="1:3" x14ac:dyDescent="0.25">
      <c r="A207" s="15" t="s">
        <v>235</v>
      </c>
      <c r="B207" s="15"/>
    </row>
    <row r="208" spans="1:3" x14ac:dyDescent="0.25">
      <c r="A208" s="9">
        <v>7</v>
      </c>
      <c r="B208" s="10" t="s">
        <v>196</v>
      </c>
      <c r="C208" s="11">
        <f>+C209</f>
        <v>2000</v>
      </c>
    </row>
    <row r="209" spans="1:3" x14ac:dyDescent="0.25">
      <c r="A209" s="50">
        <v>7.3</v>
      </c>
      <c r="B209" s="43" t="s">
        <v>140</v>
      </c>
      <c r="C209" s="80">
        <f>+C210</f>
        <v>2000</v>
      </c>
    </row>
    <row r="210" spans="1:3" x14ac:dyDescent="0.25">
      <c r="A210" s="50" t="s">
        <v>150</v>
      </c>
      <c r="B210" s="43" t="s">
        <v>151</v>
      </c>
      <c r="C210" s="11">
        <f>+C211</f>
        <v>2000</v>
      </c>
    </row>
    <row r="211" spans="1:3" x14ac:dyDescent="0.3">
      <c r="A211" s="12" t="s">
        <v>172</v>
      </c>
      <c r="B211" s="44" t="s">
        <v>173</v>
      </c>
      <c r="C211" s="14">
        <v>2000</v>
      </c>
    </row>
    <row r="212" spans="1:3" ht="14.25" thickBot="1" x14ac:dyDescent="0.3">
      <c r="B212" s="94" t="s">
        <v>21</v>
      </c>
      <c r="C212" s="95">
        <f>+C208</f>
        <v>2000</v>
      </c>
    </row>
    <row r="213" spans="1:3" ht="12.75" customHeight="1" thickTop="1" x14ac:dyDescent="0.25">
      <c r="A213" s="68" t="s">
        <v>217</v>
      </c>
      <c r="B213" s="69"/>
      <c r="C213" s="70"/>
    </row>
    <row r="214" spans="1:3" x14ac:dyDescent="0.25">
      <c r="A214" s="71" t="s">
        <v>195</v>
      </c>
      <c r="B214" s="72"/>
      <c r="C214" s="73"/>
    </row>
    <row r="215" spans="1:3" x14ac:dyDescent="0.25">
      <c r="A215" s="58">
        <v>7</v>
      </c>
      <c r="B215" s="59" t="s">
        <v>196</v>
      </c>
      <c r="C215" s="60">
        <f>+C216+C227+C238</f>
        <v>30000</v>
      </c>
    </row>
    <row r="216" spans="1:3" x14ac:dyDescent="0.25">
      <c r="A216" s="58">
        <v>7.1</v>
      </c>
      <c r="B216" s="59" t="s">
        <v>127</v>
      </c>
      <c r="C216" s="60">
        <f t="shared" ref="C216" si="77">+C217+C219+C224+C222</f>
        <v>10342.39</v>
      </c>
    </row>
    <row r="217" spans="1:3" x14ac:dyDescent="0.25">
      <c r="A217" s="61" t="s">
        <v>128</v>
      </c>
      <c r="B217" s="62" t="s">
        <v>55</v>
      </c>
      <c r="C217" s="60">
        <f t="shared" ref="C217" si="78">+C218</f>
        <v>6720</v>
      </c>
    </row>
    <row r="218" spans="1:3" x14ac:dyDescent="0.3">
      <c r="A218" s="63" t="s">
        <v>197</v>
      </c>
      <c r="B218" s="65" t="s">
        <v>198</v>
      </c>
      <c r="C218" s="14">
        <v>6720</v>
      </c>
    </row>
    <row r="219" spans="1:3" x14ac:dyDescent="0.25">
      <c r="A219" s="61" t="s">
        <v>165</v>
      </c>
      <c r="B219" s="59" t="s">
        <v>59</v>
      </c>
      <c r="C219" s="60">
        <f t="shared" ref="C219" si="79">+C220+C221</f>
        <v>1092.5</v>
      </c>
    </row>
    <row r="220" spans="1:3" x14ac:dyDescent="0.3">
      <c r="A220" s="63" t="s">
        <v>129</v>
      </c>
      <c r="B220" s="65" t="s">
        <v>130</v>
      </c>
      <c r="C220" s="14">
        <v>622.5</v>
      </c>
    </row>
    <row r="221" spans="1:3" x14ac:dyDescent="0.3">
      <c r="A221" s="63" t="s">
        <v>131</v>
      </c>
      <c r="B221" s="65" t="s">
        <v>132</v>
      </c>
      <c r="C221" s="14">
        <v>470</v>
      </c>
    </row>
    <row r="222" spans="1:3" x14ac:dyDescent="0.25">
      <c r="A222" s="40" t="s">
        <v>133</v>
      </c>
      <c r="B222" s="43" t="s">
        <v>65</v>
      </c>
      <c r="C222" s="60">
        <f t="shared" ref="C222" si="80">+C223</f>
        <v>1000</v>
      </c>
    </row>
    <row r="223" spans="1:3" x14ac:dyDescent="0.3">
      <c r="A223" s="34" t="s">
        <v>134</v>
      </c>
      <c r="B223" s="13" t="s">
        <v>135</v>
      </c>
      <c r="C223" s="14">
        <v>1000</v>
      </c>
    </row>
    <row r="224" spans="1:3" x14ac:dyDescent="0.25">
      <c r="A224" s="61" t="s">
        <v>136</v>
      </c>
      <c r="B224" s="59" t="s">
        <v>69</v>
      </c>
      <c r="C224" s="60">
        <f t="shared" ref="C224" si="81">+C226+C225</f>
        <v>1529.8899999999999</v>
      </c>
    </row>
    <row r="225" spans="1:3" x14ac:dyDescent="0.3">
      <c r="A225" s="63" t="s">
        <v>137</v>
      </c>
      <c r="B225" s="65" t="s">
        <v>71</v>
      </c>
      <c r="C225" s="14">
        <v>907.61</v>
      </c>
    </row>
    <row r="226" spans="1:3" x14ac:dyDescent="0.3">
      <c r="A226" s="63" t="s">
        <v>138</v>
      </c>
      <c r="B226" s="65" t="s">
        <v>139</v>
      </c>
      <c r="C226" s="14">
        <v>622.28</v>
      </c>
    </row>
    <row r="227" spans="1:3" x14ac:dyDescent="0.25">
      <c r="A227" s="50">
        <v>7.3</v>
      </c>
      <c r="B227" s="43" t="s">
        <v>140</v>
      </c>
      <c r="C227" s="60">
        <f t="shared" ref="C227" si="82">+C230+C234+C228+C232</f>
        <v>18707.61</v>
      </c>
    </row>
    <row r="228" spans="1:3" x14ac:dyDescent="0.25">
      <c r="A228" s="40" t="s">
        <v>141</v>
      </c>
      <c r="B228" s="43" t="s">
        <v>83</v>
      </c>
      <c r="C228" s="11">
        <f t="shared" ref="C228" si="83">+C229</f>
        <v>3000</v>
      </c>
    </row>
    <row r="229" spans="1:3" x14ac:dyDescent="0.3">
      <c r="A229" s="41" t="s">
        <v>142</v>
      </c>
      <c r="B229" s="42" t="s">
        <v>143</v>
      </c>
      <c r="C229" s="14">
        <v>3000</v>
      </c>
    </row>
    <row r="230" spans="1:3" x14ac:dyDescent="0.25">
      <c r="A230" s="58" t="s">
        <v>146</v>
      </c>
      <c r="B230" s="59" t="s">
        <v>147</v>
      </c>
      <c r="C230" s="60">
        <f t="shared" ref="C230" si="84">+C231</f>
        <v>4800</v>
      </c>
    </row>
    <row r="231" spans="1:3" x14ac:dyDescent="0.3">
      <c r="A231" s="63" t="s">
        <v>199</v>
      </c>
      <c r="B231" s="74" t="s">
        <v>200</v>
      </c>
      <c r="C231" s="14">
        <v>4800</v>
      </c>
    </row>
    <row r="232" spans="1:3" x14ac:dyDescent="0.25">
      <c r="A232" s="50" t="s">
        <v>182</v>
      </c>
      <c r="B232" s="10" t="s">
        <v>183</v>
      </c>
      <c r="C232" s="60">
        <f t="shared" ref="C232" si="85">+C233</f>
        <v>4557.6099999999997</v>
      </c>
    </row>
    <row r="233" spans="1:3" x14ac:dyDescent="0.3">
      <c r="A233" s="75" t="s">
        <v>201</v>
      </c>
      <c r="B233" s="65" t="s">
        <v>202</v>
      </c>
      <c r="C233" s="14">
        <v>4557.6099999999997</v>
      </c>
    </row>
    <row r="234" spans="1:3" x14ac:dyDescent="0.25">
      <c r="A234" s="61" t="s">
        <v>150</v>
      </c>
      <c r="B234" s="59" t="s">
        <v>151</v>
      </c>
      <c r="C234" s="60">
        <f t="shared" ref="C234" si="86">+C235+C236+C237</f>
        <v>6350</v>
      </c>
    </row>
    <row r="235" spans="1:3" x14ac:dyDescent="0.3">
      <c r="A235" s="63" t="s">
        <v>152</v>
      </c>
      <c r="B235" s="65" t="s">
        <v>153</v>
      </c>
      <c r="C235" s="14">
        <v>150</v>
      </c>
    </row>
    <row r="236" spans="1:3" x14ac:dyDescent="0.3">
      <c r="A236" s="75" t="s">
        <v>154</v>
      </c>
      <c r="B236" s="64" t="s">
        <v>155</v>
      </c>
      <c r="C236" s="14">
        <v>200</v>
      </c>
    </row>
    <row r="237" spans="1:3" x14ac:dyDescent="0.3">
      <c r="A237" s="75" t="s">
        <v>156</v>
      </c>
      <c r="B237" s="64" t="s">
        <v>157</v>
      </c>
      <c r="C237" s="14">
        <v>6000</v>
      </c>
    </row>
    <row r="238" spans="1:3" x14ac:dyDescent="0.25">
      <c r="A238" s="58">
        <v>7.7</v>
      </c>
      <c r="B238" s="59" t="s">
        <v>158</v>
      </c>
      <c r="C238" s="60">
        <f t="shared" ref="C238" si="87">+C239+C241</f>
        <v>950</v>
      </c>
    </row>
    <row r="239" spans="1:3" x14ac:dyDescent="0.25">
      <c r="A239" s="58" t="s">
        <v>159</v>
      </c>
      <c r="B239" s="59" t="s">
        <v>102</v>
      </c>
      <c r="C239" s="60">
        <f t="shared" ref="C239" si="88">+C240</f>
        <v>100</v>
      </c>
    </row>
    <row r="240" spans="1:3" x14ac:dyDescent="0.3">
      <c r="A240" s="75" t="s">
        <v>160</v>
      </c>
      <c r="B240" s="64" t="s">
        <v>104</v>
      </c>
      <c r="C240" s="14">
        <v>100</v>
      </c>
    </row>
    <row r="241" spans="1:3" x14ac:dyDescent="0.25">
      <c r="A241" s="58" t="s">
        <v>161</v>
      </c>
      <c r="B241" s="59" t="s">
        <v>106</v>
      </c>
      <c r="C241" s="60">
        <f t="shared" ref="C241" si="89">+C242</f>
        <v>850</v>
      </c>
    </row>
    <row r="242" spans="1:3" x14ac:dyDescent="0.3">
      <c r="A242" s="75" t="s">
        <v>162</v>
      </c>
      <c r="B242" s="64" t="s">
        <v>108</v>
      </c>
      <c r="C242" s="14">
        <v>850</v>
      </c>
    </row>
    <row r="243" spans="1:3" ht="14.25" thickBot="1" x14ac:dyDescent="0.3">
      <c r="A243" s="69"/>
      <c r="B243" s="76" t="s">
        <v>21</v>
      </c>
      <c r="C243" s="77">
        <f>+C215</f>
        <v>30000</v>
      </c>
    </row>
    <row r="244" spans="1:3" ht="14.25" thickTop="1" x14ac:dyDescent="0.25">
      <c r="A244" s="78" t="s">
        <v>218</v>
      </c>
      <c r="C244" s="79"/>
    </row>
    <row r="245" spans="1:3" ht="13.5" customHeight="1" x14ac:dyDescent="0.25">
      <c r="A245" s="15" t="s">
        <v>236</v>
      </c>
      <c r="B245" s="15"/>
    </row>
    <row r="246" spans="1:3" x14ac:dyDescent="0.25">
      <c r="A246" s="9">
        <v>7</v>
      </c>
      <c r="B246" s="10" t="s">
        <v>196</v>
      </c>
      <c r="C246" s="11">
        <f>+C247+C250</f>
        <v>39843.919999999998</v>
      </c>
    </row>
    <row r="247" spans="1:3" x14ac:dyDescent="0.25">
      <c r="A247" s="50">
        <v>7.3</v>
      </c>
      <c r="B247" s="43" t="s">
        <v>140</v>
      </c>
      <c r="C247" s="80">
        <f>+C248</f>
        <v>28000</v>
      </c>
    </row>
    <row r="248" spans="1:3" x14ac:dyDescent="0.25">
      <c r="A248" s="50" t="s">
        <v>150</v>
      </c>
      <c r="B248" s="10" t="s">
        <v>151</v>
      </c>
      <c r="C248" s="80">
        <f>+C249</f>
        <v>28000</v>
      </c>
    </row>
    <row r="249" spans="1:3" x14ac:dyDescent="0.25">
      <c r="A249" s="81" t="s">
        <v>172</v>
      </c>
      <c r="B249" s="23" t="s">
        <v>173</v>
      </c>
      <c r="C249" s="14">
        <v>28000</v>
      </c>
    </row>
    <row r="250" spans="1:3" x14ac:dyDescent="0.25">
      <c r="A250" s="50">
        <v>7.5</v>
      </c>
      <c r="B250" s="43" t="s">
        <v>240</v>
      </c>
      <c r="C250" s="11">
        <f>+C251</f>
        <v>11843.92</v>
      </c>
    </row>
    <row r="251" spans="1:3" x14ac:dyDescent="0.25">
      <c r="A251" s="50" t="s">
        <v>212</v>
      </c>
      <c r="B251" s="43" t="s">
        <v>241</v>
      </c>
      <c r="C251" s="11">
        <f>+C252</f>
        <v>11843.92</v>
      </c>
    </row>
    <row r="252" spans="1:3" x14ac:dyDescent="0.3">
      <c r="A252" s="51" t="s">
        <v>242</v>
      </c>
      <c r="B252" s="42" t="s">
        <v>243</v>
      </c>
      <c r="C252" s="14">
        <v>11843.92</v>
      </c>
    </row>
    <row r="253" spans="1:3" ht="14.25" thickBot="1" x14ac:dyDescent="0.3">
      <c r="B253" s="94" t="s">
        <v>21</v>
      </c>
      <c r="C253" s="95">
        <f>+C246</f>
        <v>39843.919999999998</v>
      </c>
    </row>
    <row r="254" spans="1:3" ht="14.25" thickTop="1" x14ac:dyDescent="0.25">
      <c r="A254" s="78" t="s">
        <v>219</v>
      </c>
      <c r="C254" s="79"/>
    </row>
    <row r="255" spans="1:3" x14ac:dyDescent="0.25">
      <c r="A255" s="15" t="s">
        <v>237</v>
      </c>
      <c r="C255" s="79"/>
    </row>
    <row r="256" spans="1:3" x14ac:dyDescent="0.25">
      <c r="A256" s="9">
        <v>7</v>
      </c>
      <c r="B256" s="10" t="s">
        <v>196</v>
      </c>
      <c r="C256" s="11">
        <f>+C257</f>
        <v>24218.83</v>
      </c>
    </row>
    <row r="257" spans="1:3" x14ac:dyDescent="0.25">
      <c r="A257" s="50">
        <v>7.3</v>
      </c>
      <c r="B257" s="43" t="s">
        <v>140</v>
      </c>
      <c r="C257" s="80">
        <f>+C258+C260</f>
        <v>24218.83</v>
      </c>
    </row>
    <row r="258" spans="1:3" x14ac:dyDescent="0.25">
      <c r="A258" s="101" t="s">
        <v>204</v>
      </c>
      <c r="B258" s="17" t="s">
        <v>87</v>
      </c>
      <c r="C258" s="80">
        <f t="shared" ref="C258" si="90">+C259</f>
        <v>7200</v>
      </c>
    </row>
    <row r="259" spans="1:3" x14ac:dyDescent="0.3">
      <c r="A259" s="12" t="s">
        <v>205</v>
      </c>
      <c r="B259" s="44" t="s">
        <v>206</v>
      </c>
      <c r="C259" s="14">
        <v>7200</v>
      </c>
    </row>
    <row r="260" spans="1:3" x14ac:dyDescent="0.25">
      <c r="A260" s="50" t="s">
        <v>150</v>
      </c>
      <c r="B260" s="10" t="s">
        <v>151</v>
      </c>
      <c r="C260" s="80">
        <f t="shared" ref="C260" si="91">+C261</f>
        <v>17018.830000000002</v>
      </c>
    </row>
    <row r="261" spans="1:3" x14ac:dyDescent="0.25">
      <c r="A261" s="81" t="s">
        <v>214</v>
      </c>
      <c r="B261" s="23" t="s">
        <v>215</v>
      </c>
      <c r="C261" s="14">
        <v>17018.830000000002</v>
      </c>
    </row>
    <row r="262" spans="1:3" ht="14.25" thickBot="1" x14ac:dyDescent="0.3">
      <c r="B262" s="94" t="s">
        <v>21</v>
      </c>
      <c r="C262" s="95">
        <f t="shared" ref="C262" si="92">+C256</f>
        <v>24218.83</v>
      </c>
    </row>
    <row r="263" spans="1:3" ht="14.25" thickTop="1" x14ac:dyDescent="0.25">
      <c r="A263" s="78" t="s">
        <v>248</v>
      </c>
      <c r="C263" s="79"/>
    </row>
    <row r="264" spans="1:3" x14ac:dyDescent="0.25">
      <c r="A264" s="15" t="s">
        <v>249</v>
      </c>
      <c r="C264" s="79"/>
    </row>
    <row r="265" spans="1:3" x14ac:dyDescent="0.25">
      <c r="A265" s="9">
        <v>7</v>
      </c>
      <c r="B265" s="10" t="s">
        <v>196</v>
      </c>
      <c r="C265" s="11">
        <f>+C266</f>
        <v>4710</v>
      </c>
    </row>
    <row r="266" spans="1:3" x14ac:dyDescent="0.25">
      <c r="A266" s="50">
        <v>7.3</v>
      </c>
      <c r="B266" s="43" t="s">
        <v>140</v>
      </c>
      <c r="C266" s="80">
        <f>+C267+C269</f>
        <v>4710</v>
      </c>
    </row>
    <row r="267" spans="1:3" x14ac:dyDescent="0.25">
      <c r="A267" s="101" t="s">
        <v>204</v>
      </c>
      <c r="B267" s="17" t="s">
        <v>87</v>
      </c>
      <c r="C267" s="80">
        <f t="shared" ref="C267" si="93">+C268</f>
        <v>2710</v>
      </c>
    </row>
    <row r="268" spans="1:3" x14ac:dyDescent="0.3">
      <c r="A268" s="12" t="s">
        <v>205</v>
      </c>
      <c r="B268" s="44" t="s">
        <v>206</v>
      </c>
      <c r="C268" s="14">
        <v>2710</v>
      </c>
    </row>
    <row r="269" spans="1:3" x14ac:dyDescent="0.25">
      <c r="A269" s="9" t="s">
        <v>207</v>
      </c>
      <c r="B269" s="17" t="s">
        <v>208</v>
      </c>
      <c r="C269" s="80">
        <f t="shared" ref="C269" si="94">+C270</f>
        <v>2000</v>
      </c>
    </row>
    <row r="270" spans="1:3" x14ac:dyDescent="0.25">
      <c r="A270" s="81" t="s">
        <v>191</v>
      </c>
      <c r="B270" s="23" t="s">
        <v>192</v>
      </c>
      <c r="C270" s="14">
        <v>2000</v>
      </c>
    </row>
    <row r="271" spans="1:3" ht="14.25" thickBot="1" x14ac:dyDescent="0.3">
      <c r="B271" s="94" t="s">
        <v>21</v>
      </c>
      <c r="C271" s="95">
        <f t="shared" ref="C271" si="95">+C265</f>
        <v>4710</v>
      </c>
    </row>
    <row r="272" spans="1:3" ht="14.25" thickTop="1" x14ac:dyDescent="0.25">
      <c r="C272" s="1">
        <f>+C262+C253+C212+C205+C198+C184+C139+C243+C162+C177+C130+C110+C271</f>
        <v>181560.05</v>
      </c>
    </row>
    <row r="273" spans="2:3" x14ac:dyDescent="0.25">
      <c r="C273" s="1">
        <f>+C75</f>
        <v>86074.2</v>
      </c>
    </row>
    <row r="274" spans="2:3" x14ac:dyDescent="0.25">
      <c r="C274" s="1">
        <f>+C35</f>
        <v>267634.25</v>
      </c>
    </row>
    <row r="275" spans="2:3" x14ac:dyDescent="0.25">
      <c r="B275" s="15"/>
      <c r="C275" s="97">
        <f t="shared" ref="C275" si="96">+C274-C273-C272</f>
        <v>0</v>
      </c>
    </row>
    <row r="276" spans="2:3" x14ac:dyDescent="0.25">
      <c r="C276" s="1"/>
    </row>
    <row r="277" spans="2:3" x14ac:dyDescent="0.25">
      <c r="C277" s="1"/>
    </row>
    <row r="278" spans="2:3" x14ac:dyDescent="0.25">
      <c r="C278" s="1"/>
    </row>
    <row r="279" spans="2:3" x14ac:dyDescent="0.25">
      <c r="C279" s="1"/>
    </row>
    <row r="280" spans="2:3" x14ac:dyDescent="0.25">
      <c r="C280" s="1"/>
    </row>
    <row r="281" spans="2:3" x14ac:dyDescent="0.25">
      <c r="C281" s="1"/>
    </row>
    <row r="282" spans="2:3" x14ac:dyDescent="0.25">
      <c r="C282" s="1"/>
    </row>
    <row r="283" spans="2:3" x14ac:dyDescent="0.25">
      <c r="C283" s="96"/>
    </row>
    <row r="284" spans="2:3" x14ac:dyDescent="0.25">
      <c r="C284" s="96"/>
    </row>
    <row r="285" spans="2:3" x14ac:dyDescent="0.25">
      <c r="C285" s="96"/>
    </row>
  </sheetData>
  <mergeCells count="6">
    <mergeCell ref="A164:B165"/>
    <mergeCell ref="A1:B1"/>
    <mergeCell ref="A2:B2"/>
    <mergeCell ref="A3:B3"/>
    <mergeCell ref="A76:B76"/>
    <mergeCell ref="A77:B7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0E141-9F0A-49A9-9CFB-58C3D9CC6FA4}">
  <dimension ref="A1:AH309"/>
  <sheetViews>
    <sheetView tabSelected="1" workbookViewId="0">
      <selection activeCell="G2" sqref="G2"/>
    </sheetView>
  </sheetViews>
  <sheetFormatPr baseColWidth="10" defaultColWidth="6.85546875" defaultRowHeight="13.5" x14ac:dyDescent="0.25"/>
  <cols>
    <col min="1" max="1" width="7.42578125" style="82" customWidth="1"/>
    <col min="2" max="2" width="16.5703125" style="2" customWidth="1"/>
    <col min="3" max="17" width="11" style="2" customWidth="1"/>
    <col min="18" max="18" width="9.5703125" style="2" customWidth="1"/>
    <col min="19" max="19" width="10.42578125" style="2" customWidth="1"/>
    <col min="20" max="20" width="10.140625" style="114" customWidth="1"/>
    <col min="21" max="21" width="10.140625" style="2" customWidth="1"/>
    <col min="22" max="22" width="10.28515625" style="2" customWidth="1"/>
    <col min="23" max="23" width="11.85546875" style="2" customWidth="1"/>
    <col min="24" max="24" width="9.28515625" style="2" customWidth="1"/>
    <col min="25" max="25" width="10.85546875" style="2" customWidth="1"/>
    <col min="26" max="26" width="9.5703125" style="2" customWidth="1"/>
    <col min="27" max="27" width="11.28515625" style="2" customWidth="1"/>
    <col min="28" max="28" width="10.85546875" style="2" customWidth="1"/>
    <col min="29" max="29" width="11.28515625" style="2" customWidth="1"/>
    <col min="30" max="30" width="4.5703125" style="2" customWidth="1"/>
    <col min="31" max="31" width="29.85546875" style="2" customWidth="1"/>
    <col min="32" max="32" width="10.42578125" style="2" bestFit="1" customWidth="1"/>
    <col min="33" max="33" width="6.85546875" style="2"/>
    <col min="34" max="34" width="10.42578125" style="2" bestFit="1" customWidth="1"/>
    <col min="35" max="255" width="6.85546875" style="2"/>
    <col min="256" max="256" width="7.42578125" style="2" customWidth="1"/>
    <col min="257" max="257" width="42" style="2" customWidth="1"/>
    <col min="258" max="258" width="15.85546875" style="2" customWidth="1"/>
    <col min="259" max="259" width="9.5703125" style="2" bestFit="1" customWidth="1"/>
    <col min="260" max="260" width="28.140625" style="2" customWidth="1"/>
    <col min="261" max="511" width="6.85546875" style="2"/>
    <col min="512" max="512" width="7.42578125" style="2" customWidth="1"/>
    <col min="513" max="513" width="42" style="2" customWidth="1"/>
    <col min="514" max="514" width="15.85546875" style="2" customWidth="1"/>
    <col min="515" max="515" width="9.5703125" style="2" bestFit="1" customWidth="1"/>
    <col min="516" max="516" width="28.140625" style="2" customWidth="1"/>
    <col min="517" max="767" width="6.85546875" style="2"/>
    <col min="768" max="768" width="7.42578125" style="2" customWidth="1"/>
    <col min="769" max="769" width="42" style="2" customWidth="1"/>
    <col min="770" max="770" width="15.85546875" style="2" customWidth="1"/>
    <col min="771" max="771" width="9.5703125" style="2" bestFit="1" customWidth="1"/>
    <col min="772" max="772" width="28.140625" style="2" customWidth="1"/>
    <col min="773" max="1023" width="6.85546875" style="2"/>
    <col min="1024" max="1024" width="7.42578125" style="2" customWidth="1"/>
    <col min="1025" max="1025" width="42" style="2" customWidth="1"/>
    <col min="1026" max="1026" width="15.85546875" style="2" customWidth="1"/>
    <col min="1027" max="1027" width="9.5703125" style="2" bestFit="1" customWidth="1"/>
    <col min="1028" max="1028" width="28.140625" style="2" customWidth="1"/>
    <col min="1029" max="1279" width="6.85546875" style="2"/>
    <col min="1280" max="1280" width="7.42578125" style="2" customWidth="1"/>
    <col min="1281" max="1281" width="42" style="2" customWidth="1"/>
    <col min="1282" max="1282" width="15.85546875" style="2" customWidth="1"/>
    <col min="1283" max="1283" width="9.5703125" style="2" bestFit="1" customWidth="1"/>
    <col min="1284" max="1284" width="28.140625" style="2" customWidth="1"/>
    <col min="1285" max="1535" width="6.85546875" style="2"/>
    <col min="1536" max="1536" width="7.42578125" style="2" customWidth="1"/>
    <col min="1537" max="1537" width="42" style="2" customWidth="1"/>
    <col min="1538" max="1538" width="15.85546875" style="2" customWidth="1"/>
    <col min="1539" max="1539" width="9.5703125" style="2" bestFit="1" customWidth="1"/>
    <col min="1540" max="1540" width="28.140625" style="2" customWidth="1"/>
    <col min="1541" max="1791" width="6.85546875" style="2"/>
    <col min="1792" max="1792" width="7.42578125" style="2" customWidth="1"/>
    <col min="1793" max="1793" width="42" style="2" customWidth="1"/>
    <col min="1794" max="1794" width="15.85546875" style="2" customWidth="1"/>
    <col min="1795" max="1795" width="9.5703125" style="2" bestFit="1" customWidth="1"/>
    <col min="1796" max="1796" width="28.140625" style="2" customWidth="1"/>
    <col min="1797" max="2047" width="6.85546875" style="2"/>
    <col min="2048" max="2048" width="7.42578125" style="2" customWidth="1"/>
    <col min="2049" max="2049" width="42" style="2" customWidth="1"/>
    <col min="2050" max="2050" width="15.85546875" style="2" customWidth="1"/>
    <col min="2051" max="2051" width="9.5703125" style="2" bestFit="1" customWidth="1"/>
    <col min="2052" max="2052" width="28.140625" style="2" customWidth="1"/>
    <col min="2053" max="2303" width="6.85546875" style="2"/>
    <col min="2304" max="2304" width="7.42578125" style="2" customWidth="1"/>
    <col min="2305" max="2305" width="42" style="2" customWidth="1"/>
    <col min="2306" max="2306" width="15.85546875" style="2" customWidth="1"/>
    <col min="2307" max="2307" width="9.5703125" style="2" bestFit="1" customWidth="1"/>
    <col min="2308" max="2308" width="28.140625" style="2" customWidth="1"/>
    <col min="2309" max="2559" width="6.85546875" style="2"/>
    <col min="2560" max="2560" width="7.42578125" style="2" customWidth="1"/>
    <col min="2561" max="2561" width="42" style="2" customWidth="1"/>
    <col min="2562" max="2562" width="15.85546875" style="2" customWidth="1"/>
    <col min="2563" max="2563" width="9.5703125" style="2" bestFit="1" customWidth="1"/>
    <col min="2564" max="2564" width="28.140625" style="2" customWidth="1"/>
    <col min="2565" max="2815" width="6.85546875" style="2"/>
    <col min="2816" max="2816" width="7.42578125" style="2" customWidth="1"/>
    <col min="2817" max="2817" width="42" style="2" customWidth="1"/>
    <col min="2818" max="2818" width="15.85546875" style="2" customWidth="1"/>
    <col min="2819" max="2819" width="9.5703125" style="2" bestFit="1" customWidth="1"/>
    <col min="2820" max="2820" width="28.140625" style="2" customWidth="1"/>
    <col min="2821" max="3071" width="6.85546875" style="2"/>
    <col min="3072" max="3072" width="7.42578125" style="2" customWidth="1"/>
    <col min="3073" max="3073" width="42" style="2" customWidth="1"/>
    <col min="3074" max="3074" width="15.85546875" style="2" customWidth="1"/>
    <col min="3075" max="3075" width="9.5703125" style="2" bestFit="1" customWidth="1"/>
    <col min="3076" max="3076" width="28.140625" style="2" customWidth="1"/>
    <col min="3077" max="3327" width="6.85546875" style="2"/>
    <col min="3328" max="3328" width="7.42578125" style="2" customWidth="1"/>
    <col min="3329" max="3329" width="42" style="2" customWidth="1"/>
    <col min="3330" max="3330" width="15.85546875" style="2" customWidth="1"/>
    <col min="3331" max="3331" width="9.5703125" style="2" bestFit="1" customWidth="1"/>
    <col min="3332" max="3332" width="28.140625" style="2" customWidth="1"/>
    <col min="3333" max="3583" width="6.85546875" style="2"/>
    <col min="3584" max="3584" width="7.42578125" style="2" customWidth="1"/>
    <col min="3585" max="3585" width="42" style="2" customWidth="1"/>
    <col min="3586" max="3586" width="15.85546875" style="2" customWidth="1"/>
    <col min="3587" max="3587" width="9.5703125" style="2" bestFit="1" customWidth="1"/>
    <col min="3588" max="3588" width="28.140625" style="2" customWidth="1"/>
    <col min="3589" max="3839" width="6.85546875" style="2"/>
    <col min="3840" max="3840" width="7.42578125" style="2" customWidth="1"/>
    <col min="3841" max="3841" width="42" style="2" customWidth="1"/>
    <col min="3842" max="3842" width="15.85546875" style="2" customWidth="1"/>
    <col min="3843" max="3843" width="9.5703125" style="2" bestFit="1" customWidth="1"/>
    <col min="3844" max="3844" width="28.140625" style="2" customWidth="1"/>
    <col min="3845" max="4095" width="6.85546875" style="2"/>
    <col min="4096" max="4096" width="7.42578125" style="2" customWidth="1"/>
    <col min="4097" max="4097" width="42" style="2" customWidth="1"/>
    <col min="4098" max="4098" width="15.85546875" style="2" customWidth="1"/>
    <col min="4099" max="4099" width="9.5703125" style="2" bestFit="1" customWidth="1"/>
    <col min="4100" max="4100" width="28.140625" style="2" customWidth="1"/>
    <col min="4101" max="4351" width="6.85546875" style="2"/>
    <col min="4352" max="4352" width="7.42578125" style="2" customWidth="1"/>
    <col min="4353" max="4353" width="42" style="2" customWidth="1"/>
    <col min="4354" max="4354" width="15.85546875" style="2" customWidth="1"/>
    <col min="4355" max="4355" width="9.5703125" style="2" bestFit="1" customWidth="1"/>
    <col min="4356" max="4356" width="28.140625" style="2" customWidth="1"/>
    <col min="4357" max="4607" width="6.85546875" style="2"/>
    <col min="4608" max="4608" width="7.42578125" style="2" customWidth="1"/>
    <col min="4609" max="4609" width="42" style="2" customWidth="1"/>
    <col min="4610" max="4610" width="15.85546875" style="2" customWidth="1"/>
    <col min="4611" max="4611" width="9.5703125" style="2" bestFit="1" customWidth="1"/>
    <col min="4612" max="4612" width="28.140625" style="2" customWidth="1"/>
    <col min="4613" max="4863" width="6.85546875" style="2"/>
    <col min="4864" max="4864" width="7.42578125" style="2" customWidth="1"/>
    <col min="4865" max="4865" width="42" style="2" customWidth="1"/>
    <col min="4866" max="4866" width="15.85546875" style="2" customWidth="1"/>
    <col min="4867" max="4867" width="9.5703125" style="2" bestFit="1" customWidth="1"/>
    <col min="4868" max="4868" width="28.140625" style="2" customWidth="1"/>
    <col min="4869" max="5119" width="6.85546875" style="2"/>
    <col min="5120" max="5120" width="7.42578125" style="2" customWidth="1"/>
    <col min="5121" max="5121" width="42" style="2" customWidth="1"/>
    <col min="5122" max="5122" width="15.85546875" style="2" customWidth="1"/>
    <col min="5123" max="5123" width="9.5703125" style="2" bestFit="1" customWidth="1"/>
    <col min="5124" max="5124" width="28.140625" style="2" customWidth="1"/>
    <col min="5125" max="5375" width="6.85546875" style="2"/>
    <col min="5376" max="5376" width="7.42578125" style="2" customWidth="1"/>
    <col min="5377" max="5377" width="42" style="2" customWidth="1"/>
    <col min="5378" max="5378" width="15.85546875" style="2" customWidth="1"/>
    <col min="5379" max="5379" width="9.5703125" style="2" bestFit="1" customWidth="1"/>
    <col min="5380" max="5380" width="28.140625" style="2" customWidth="1"/>
    <col min="5381" max="5631" width="6.85546875" style="2"/>
    <col min="5632" max="5632" width="7.42578125" style="2" customWidth="1"/>
    <col min="5633" max="5633" width="42" style="2" customWidth="1"/>
    <col min="5634" max="5634" width="15.85546875" style="2" customWidth="1"/>
    <col min="5635" max="5635" width="9.5703125" style="2" bestFit="1" customWidth="1"/>
    <col min="5636" max="5636" width="28.140625" style="2" customWidth="1"/>
    <col min="5637" max="5887" width="6.85546875" style="2"/>
    <col min="5888" max="5888" width="7.42578125" style="2" customWidth="1"/>
    <col min="5889" max="5889" width="42" style="2" customWidth="1"/>
    <col min="5890" max="5890" width="15.85546875" style="2" customWidth="1"/>
    <col min="5891" max="5891" width="9.5703125" style="2" bestFit="1" customWidth="1"/>
    <col min="5892" max="5892" width="28.140625" style="2" customWidth="1"/>
    <col min="5893" max="6143" width="6.85546875" style="2"/>
    <col min="6144" max="6144" width="7.42578125" style="2" customWidth="1"/>
    <col min="6145" max="6145" width="42" style="2" customWidth="1"/>
    <col min="6146" max="6146" width="15.85546875" style="2" customWidth="1"/>
    <col min="6147" max="6147" width="9.5703125" style="2" bestFit="1" customWidth="1"/>
    <col min="6148" max="6148" width="28.140625" style="2" customWidth="1"/>
    <col min="6149" max="6399" width="6.85546875" style="2"/>
    <col min="6400" max="6400" width="7.42578125" style="2" customWidth="1"/>
    <col min="6401" max="6401" width="42" style="2" customWidth="1"/>
    <col min="6402" max="6402" width="15.85546875" style="2" customWidth="1"/>
    <col min="6403" max="6403" width="9.5703125" style="2" bestFit="1" customWidth="1"/>
    <col min="6404" max="6404" width="28.140625" style="2" customWidth="1"/>
    <col min="6405" max="6655" width="6.85546875" style="2"/>
    <col min="6656" max="6656" width="7.42578125" style="2" customWidth="1"/>
    <col min="6657" max="6657" width="42" style="2" customWidth="1"/>
    <col min="6658" max="6658" width="15.85546875" style="2" customWidth="1"/>
    <col min="6659" max="6659" width="9.5703125" style="2" bestFit="1" customWidth="1"/>
    <col min="6660" max="6660" width="28.140625" style="2" customWidth="1"/>
    <col min="6661" max="6911" width="6.85546875" style="2"/>
    <col min="6912" max="6912" width="7.42578125" style="2" customWidth="1"/>
    <col min="6913" max="6913" width="42" style="2" customWidth="1"/>
    <col min="6914" max="6914" width="15.85546875" style="2" customWidth="1"/>
    <col min="6915" max="6915" width="9.5703125" style="2" bestFit="1" customWidth="1"/>
    <col min="6916" max="6916" width="28.140625" style="2" customWidth="1"/>
    <col min="6917" max="7167" width="6.85546875" style="2"/>
    <col min="7168" max="7168" width="7.42578125" style="2" customWidth="1"/>
    <col min="7169" max="7169" width="42" style="2" customWidth="1"/>
    <col min="7170" max="7170" width="15.85546875" style="2" customWidth="1"/>
    <col min="7171" max="7171" width="9.5703125" style="2" bestFit="1" customWidth="1"/>
    <col min="7172" max="7172" width="28.140625" style="2" customWidth="1"/>
    <col min="7173" max="7423" width="6.85546875" style="2"/>
    <col min="7424" max="7424" width="7.42578125" style="2" customWidth="1"/>
    <col min="7425" max="7425" width="42" style="2" customWidth="1"/>
    <col min="7426" max="7426" width="15.85546875" style="2" customWidth="1"/>
    <col min="7427" max="7427" width="9.5703125" style="2" bestFit="1" customWidth="1"/>
    <col min="7428" max="7428" width="28.140625" style="2" customWidth="1"/>
    <col min="7429" max="7679" width="6.85546875" style="2"/>
    <col min="7680" max="7680" width="7.42578125" style="2" customWidth="1"/>
    <col min="7681" max="7681" width="42" style="2" customWidth="1"/>
    <col min="7682" max="7682" width="15.85546875" style="2" customWidth="1"/>
    <col min="7683" max="7683" width="9.5703125" style="2" bestFit="1" customWidth="1"/>
    <col min="7684" max="7684" width="28.140625" style="2" customWidth="1"/>
    <col min="7685" max="7935" width="6.85546875" style="2"/>
    <col min="7936" max="7936" width="7.42578125" style="2" customWidth="1"/>
    <col min="7937" max="7937" width="42" style="2" customWidth="1"/>
    <col min="7938" max="7938" width="15.85546875" style="2" customWidth="1"/>
    <col min="7939" max="7939" width="9.5703125" style="2" bestFit="1" customWidth="1"/>
    <col min="7940" max="7940" width="28.140625" style="2" customWidth="1"/>
    <col min="7941" max="8191" width="6.85546875" style="2"/>
    <col min="8192" max="8192" width="7.42578125" style="2" customWidth="1"/>
    <col min="8193" max="8193" width="42" style="2" customWidth="1"/>
    <col min="8194" max="8194" width="15.85546875" style="2" customWidth="1"/>
    <col min="8195" max="8195" width="9.5703125" style="2" bestFit="1" customWidth="1"/>
    <col min="8196" max="8196" width="28.140625" style="2" customWidth="1"/>
    <col min="8197" max="8447" width="6.85546875" style="2"/>
    <col min="8448" max="8448" width="7.42578125" style="2" customWidth="1"/>
    <col min="8449" max="8449" width="42" style="2" customWidth="1"/>
    <col min="8450" max="8450" width="15.85546875" style="2" customWidth="1"/>
    <col min="8451" max="8451" width="9.5703125" style="2" bestFit="1" customWidth="1"/>
    <col min="8452" max="8452" width="28.140625" style="2" customWidth="1"/>
    <col min="8453" max="8703" width="6.85546875" style="2"/>
    <col min="8704" max="8704" width="7.42578125" style="2" customWidth="1"/>
    <col min="8705" max="8705" width="42" style="2" customWidth="1"/>
    <col min="8706" max="8706" width="15.85546875" style="2" customWidth="1"/>
    <col min="8707" max="8707" width="9.5703125" style="2" bestFit="1" customWidth="1"/>
    <col min="8708" max="8708" width="28.140625" style="2" customWidth="1"/>
    <col min="8709" max="8959" width="6.85546875" style="2"/>
    <col min="8960" max="8960" width="7.42578125" style="2" customWidth="1"/>
    <col min="8961" max="8961" width="42" style="2" customWidth="1"/>
    <col min="8962" max="8962" width="15.85546875" style="2" customWidth="1"/>
    <col min="8963" max="8963" width="9.5703125" style="2" bestFit="1" customWidth="1"/>
    <col min="8964" max="8964" width="28.140625" style="2" customWidth="1"/>
    <col min="8965" max="9215" width="6.85546875" style="2"/>
    <col min="9216" max="9216" width="7.42578125" style="2" customWidth="1"/>
    <col min="9217" max="9217" width="42" style="2" customWidth="1"/>
    <col min="9218" max="9218" width="15.85546875" style="2" customWidth="1"/>
    <col min="9219" max="9219" width="9.5703125" style="2" bestFit="1" customWidth="1"/>
    <col min="9220" max="9220" width="28.140625" style="2" customWidth="1"/>
    <col min="9221" max="9471" width="6.85546875" style="2"/>
    <col min="9472" max="9472" width="7.42578125" style="2" customWidth="1"/>
    <col min="9473" max="9473" width="42" style="2" customWidth="1"/>
    <col min="9474" max="9474" width="15.85546875" style="2" customWidth="1"/>
    <col min="9475" max="9475" width="9.5703125" style="2" bestFit="1" customWidth="1"/>
    <col min="9476" max="9476" width="28.140625" style="2" customWidth="1"/>
    <col min="9477" max="9727" width="6.85546875" style="2"/>
    <col min="9728" max="9728" width="7.42578125" style="2" customWidth="1"/>
    <col min="9729" max="9729" width="42" style="2" customWidth="1"/>
    <col min="9730" max="9730" width="15.85546875" style="2" customWidth="1"/>
    <col min="9731" max="9731" width="9.5703125" style="2" bestFit="1" customWidth="1"/>
    <col min="9732" max="9732" width="28.140625" style="2" customWidth="1"/>
    <col min="9733" max="9983" width="6.85546875" style="2"/>
    <col min="9984" max="9984" width="7.42578125" style="2" customWidth="1"/>
    <col min="9985" max="9985" width="42" style="2" customWidth="1"/>
    <col min="9986" max="9986" width="15.85546875" style="2" customWidth="1"/>
    <col min="9987" max="9987" width="9.5703125" style="2" bestFit="1" customWidth="1"/>
    <col min="9988" max="9988" width="28.140625" style="2" customWidth="1"/>
    <col min="9989" max="10239" width="6.85546875" style="2"/>
    <col min="10240" max="10240" width="7.42578125" style="2" customWidth="1"/>
    <col min="10241" max="10241" width="42" style="2" customWidth="1"/>
    <col min="10242" max="10242" width="15.85546875" style="2" customWidth="1"/>
    <col min="10243" max="10243" width="9.5703125" style="2" bestFit="1" customWidth="1"/>
    <col min="10244" max="10244" width="28.140625" style="2" customWidth="1"/>
    <col min="10245" max="10495" width="6.85546875" style="2"/>
    <col min="10496" max="10496" width="7.42578125" style="2" customWidth="1"/>
    <col min="10497" max="10497" width="42" style="2" customWidth="1"/>
    <col min="10498" max="10498" width="15.85546875" style="2" customWidth="1"/>
    <col min="10499" max="10499" width="9.5703125" style="2" bestFit="1" customWidth="1"/>
    <col min="10500" max="10500" width="28.140625" style="2" customWidth="1"/>
    <col min="10501" max="10751" width="6.85546875" style="2"/>
    <col min="10752" max="10752" width="7.42578125" style="2" customWidth="1"/>
    <col min="10753" max="10753" width="42" style="2" customWidth="1"/>
    <col min="10754" max="10754" width="15.85546875" style="2" customWidth="1"/>
    <col min="10755" max="10755" width="9.5703125" style="2" bestFit="1" customWidth="1"/>
    <col min="10756" max="10756" width="28.140625" style="2" customWidth="1"/>
    <col min="10757" max="11007" width="6.85546875" style="2"/>
    <col min="11008" max="11008" width="7.42578125" style="2" customWidth="1"/>
    <col min="11009" max="11009" width="42" style="2" customWidth="1"/>
    <col min="11010" max="11010" width="15.85546875" style="2" customWidth="1"/>
    <col min="11011" max="11011" width="9.5703125" style="2" bestFit="1" customWidth="1"/>
    <col min="11012" max="11012" width="28.140625" style="2" customWidth="1"/>
    <col min="11013" max="11263" width="6.85546875" style="2"/>
    <col min="11264" max="11264" width="7.42578125" style="2" customWidth="1"/>
    <col min="11265" max="11265" width="42" style="2" customWidth="1"/>
    <col min="11266" max="11266" width="15.85546875" style="2" customWidth="1"/>
    <col min="11267" max="11267" width="9.5703125" style="2" bestFit="1" customWidth="1"/>
    <col min="11268" max="11268" width="28.140625" style="2" customWidth="1"/>
    <col min="11269" max="11519" width="6.85546875" style="2"/>
    <col min="11520" max="11520" width="7.42578125" style="2" customWidth="1"/>
    <col min="11521" max="11521" width="42" style="2" customWidth="1"/>
    <col min="11522" max="11522" width="15.85546875" style="2" customWidth="1"/>
    <col min="11523" max="11523" width="9.5703125" style="2" bestFit="1" customWidth="1"/>
    <col min="11524" max="11524" width="28.140625" style="2" customWidth="1"/>
    <col min="11525" max="11775" width="6.85546875" style="2"/>
    <col min="11776" max="11776" width="7.42578125" style="2" customWidth="1"/>
    <col min="11777" max="11777" width="42" style="2" customWidth="1"/>
    <col min="11778" max="11778" width="15.85546875" style="2" customWidth="1"/>
    <col min="11779" max="11779" width="9.5703125" style="2" bestFit="1" customWidth="1"/>
    <col min="11780" max="11780" width="28.140625" style="2" customWidth="1"/>
    <col min="11781" max="12031" width="6.85546875" style="2"/>
    <col min="12032" max="12032" width="7.42578125" style="2" customWidth="1"/>
    <col min="12033" max="12033" width="42" style="2" customWidth="1"/>
    <col min="12034" max="12034" width="15.85546875" style="2" customWidth="1"/>
    <col min="12035" max="12035" width="9.5703125" style="2" bestFit="1" customWidth="1"/>
    <col min="12036" max="12036" width="28.140625" style="2" customWidth="1"/>
    <col min="12037" max="12287" width="6.85546875" style="2"/>
    <col min="12288" max="12288" width="7.42578125" style="2" customWidth="1"/>
    <col min="12289" max="12289" width="42" style="2" customWidth="1"/>
    <col min="12290" max="12290" width="15.85546875" style="2" customWidth="1"/>
    <col min="12291" max="12291" width="9.5703125" style="2" bestFit="1" customWidth="1"/>
    <col min="12292" max="12292" width="28.140625" style="2" customWidth="1"/>
    <col min="12293" max="12543" width="6.85546875" style="2"/>
    <col min="12544" max="12544" width="7.42578125" style="2" customWidth="1"/>
    <col min="12545" max="12545" width="42" style="2" customWidth="1"/>
    <col min="12546" max="12546" width="15.85546875" style="2" customWidth="1"/>
    <col min="12547" max="12547" width="9.5703125" style="2" bestFit="1" customWidth="1"/>
    <col min="12548" max="12548" width="28.140625" style="2" customWidth="1"/>
    <col min="12549" max="12799" width="6.85546875" style="2"/>
    <col min="12800" max="12800" width="7.42578125" style="2" customWidth="1"/>
    <col min="12801" max="12801" width="42" style="2" customWidth="1"/>
    <col min="12802" max="12802" width="15.85546875" style="2" customWidth="1"/>
    <col min="12803" max="12803" width="9.5703125" style="2" bestFit="1" customWidth="1"/>
    <col min="12804" max="12804" width="28.140625" style="2" customWidth="1"/>
    <col min="12805" max="13055" width="6.85546875" style="2"/>
    <col min="13056" max="13056" width="7.42578125" style="2" customWidth="1"/>
    <col min="13057" max="13057" width="42" style="2" customWidth="1"/>
    <col min="13058" max="13058" width="15.85546875" style="2" customWidth="1"/>
    <col min="13059" max="13059" width="9.5703125" style="2" bestFit="1" customWidth="1"/>
    <col min="13060" max="13060" width="28.140625" style="2" customWidth="1"/>
    <col min="13061" max="13311" width="6.85546875" style="2"/>
    <col min="13312" max="13312" width="7.42578125" style="2" customWidth="1"/>
    <col min="13313" max="13313" width="42" style="2" customWidth="1"/>
    <col min="13314" max="13314" width="15.85546875" style="2" customWidth="1"/>
    <col min="13315" max="13315" width="9.5703125" style="2" bestFit="1" customWidth="1"/>
    <col min="13316" max="13316" width="28.140625" style="2" customWidth="1"/>
    <col min="13317" max="13567" width="6.85546875" style="2"/>
    <col min="13568" max="13568" width="7.42578125" style="2" customWidth="1"/>
    <col min="13569" max="13569" width="42" style="2" customWidth="1"/>
    <col min="13570" max="13570" width="15.85546875" style="2" customWidth="1"/>
    <col min="13571" max="13571" width="9.5703125" style="2" bestFit="1" customWidth="1"/>
    <col min="13572" max="13572" width="28.140625" style="2" customWidth="1"/>
    <col min="13573" max="13823" width="6.85546875" style="2"/>
    <col min="13824" max="13824" width="7.42578125" style="2" customWidth="1"/>
    <col min="13825" max="13825" width="42" style="2" customWidth="1"/>
    <col min="13826" max="13826" width="15.85546875" style="2" customWidth="1"/>
    <col min="13827" max="13827" width="9.5703125" style="2" bestFit="1" customWidth="1"/>
    <col min="13828" max="13828" width="28.140625" style="2" customWidth="1"/>
    <col min="13829" max="14079" width="6.85546875" style="2"/>
    <col min="14080" max="14080" width="7.42578125" style="2" customWidth="1"/>
    <col min="14081" max="14081" width="42" style="2" customWidth="1"/>
    <col min="14082" max="14082" width="15.85546875" style="2" customWidth="1"/>
    <col min="14083" max="14083" width="9.5703125" style="2" bestFit="1" customWidth="1"/>
    <col min="14084" max="14084" width="28.140625" style="2" customWidth="1"/>
    <col min="14085" max="14335" width="6.85546875" style="2"/>
    <col min="14336" max="14336" width="7.42578125" style="2" customWidth="1"/>
    <col min="14337" max="14337" width="42" style="2" customWidth="1"/>
    <col min="14338" max="14338" width="15.85546875" style="2" customWidth="1"/>
    <col min="14339" max="14339" width="9.5703125" style="2" bestFit="1" customWidth="1"/>
    <col min="14340" max="14340" width="28.140625" style="2" customWidth="1"/>
    <col min="14341" max="14591" width="6.85546875" style="2"/>
    <col min="14592" max="14592" width="7.42578125" style="2" customWidth="1"/>
    <col min="14593" max="14593" width="42" style="2" customWidth="1"/>
    <col min="14594" max="14594" width="15.85546875" style="2" customWidth="1"/>
    <col min="14595" max="14595" width="9.5703125" style="2" bestFit="1" customWidth="1"/>
    <col min="14596" max="14596" width="28.140625" style="2" customWidth="1"/>
    <col min="14597" max="14847" width="6.85546875" style="2"/>
    <col min="14848" max="14848" width="7.42578125" style="2" customWidth="1"/>
    <col min="14849" max="14849" width="42" style="2" customWidth="1"/>
    <col min="14850" max="14850" width="15.85546875" style="2" customWidth="1"/>
    <col min="14851" max="14851" width="9.5703125" style="2" bestFit="1" customWidth="1"/>
    <col min="14852" max="14852" width="28.140625" style="2" customWidth="1"/>
    <col min="14853" max="15103" width="6.85546875" style="2"/>
    <col min="15104" max="15104" width="7.42578125" style="2" customWidth="1"/>
    <col min="15105" max="15105" width="42" style="2" customWidth="1"/>
    <col min="15106" max="15106" width="15.85546875" style="2" customWidth="1"/>
    <col min="15107" max="15107" width="9.5703125" style="2" bestFit="1" customWidth="1"/>
    <col min="15108" max="15108" width="28.140625" style="2" customWidth="1"/>
    <col min="15109" max="15359" width="6.85546875" style="2"/>
    <col min="15360" max="15360" width="7.42578125" style="2" customWidth="1"/>
    <col min="15361" max="15361" width="42" style="2" customWidth="1"/>
    <col min="15362" max="15362" width="15.85546875" style="2" customWidth="1"/>
    <col min="15363" max="15363" width="9.5703125" style="2" bestFit="1" customWidth="1"/>
    <col min="15364" max="15364" width="28.140625" style="2" customWidth="1"/>
    <col min="15365" max="15615" width="6.85546875" style="2"/>
    <col min="15616" max="15616" width="7.42578125" style="2" customWidth="1"/>
    <col min="15617" max="15617" width="42" style="2" customWidth="1"/>
    <col min="15618" max="15618" width="15.85546875" style="2" customWidth="1"/>
    <col min="15619" max="15619" width="9.5703125" style="2" bestFit="1" customWidth="1"/>
    <col min="15620" max="15620" width="28.140625" style="2" customWidth="1"/>
    <col min="15621" max="15871" width="6.85546875" style="2"/>
    <col min="15872" max="15872" width="7.42578125" style="2" customWidth="1"/>
    <col min="15873" max="15873" width="42" style="2" customWidth="1"/>
    <col min="15874" max="15874" width="15.85546875" style="2" customWidth="1"/>
    <col min="15875" max="15875" width="9.5703125" style="2" bestFit="1" customWidth="1"/>
    <col min="15876" max="15876" width="28.140625" style="2" customWidth="1"/>
    <col min="15877" max="16127" width="6.85546875" style="2"/>
    <col min="16128" max="16128" width="7.42578125" style="2" customWidth="1"/>
    <col min="16129" max="16129" width="42" style="2" customWidth="1"/>
    <col min="16130" max="16130" width="15.85546875" style="2" customWidth="1"/>
    <col min="16131" max="16131" width="9.5703125" style="2" bestFit="1" customWidth="1"/>
    <col min="16132" max="16132" width="28.140625" style="2" customWidth="1"/>
    <col min="16133" max="16384" width="6.85546875" style="2"/>
  </cols>
  <sheetData>
    <row r="1" spans="1:34" ht="13.5" customHeight="1" x14ac:dyDescent="0.25">
      <c r="A1" s="118" t="s">
        <v>230</v>
      </c>
      <c r="B1" s="119"/>
      <c r="C1" s="119"/>
      <c r="D1" s="119"/>
      <c r="E1" s="119"/>
      <c r="F1" s="119"/>
    </row>
    <row r="2" spans="1:34" x14ac:dyDescent="0.25">
      <c r="A2" s="120" t="s">
        <v>0</v>
      </c>
      <c r="B2" s="121"/>
      <c r="C2" s="121"/>
      <c r="D2" s="121"/>
      <c r="E2" s="121"/>
      <c r="F2" s="121"/>
    </row>
    <row r="3" spans="1:34" ht="15" customHeight="1" x14ac:dyDescent="0.25">
      <c r="A3" s="109" t="s">
        <v>1</v>
      </c>
      <c r="B3" s="109"/>
    </row>
    <row r="4" spans="1:34" ht="35.25" customHeight="1" x14ac:dyDescent="0.25">
      <c r="A4" s="3" t="s">
        <v>2</v>
      </c>
      <c r="B4" s="4" t="s">
        <v>3</v>
      </c>
      <c r="C4" s="5" t="s">
        <v>221</v>
      </c>
      <c r="D4" s="5" t="s">
        <v>251</v>
      </c>
      <c r="E4" s="5" t="s">
        <v>221</v>
      </c>
      <c r="F4" s="5" t="s">
        <v>252</v>
      </c>
      <c r="G4" s="5" t="s">
        <v>221</v>
      </c>
      <c r="H4" s="5" t="s">
        <v>253</v>
      </c>
      <c r="I4" s="5" t="s">
        <v>221</v>
      </c>
      <c r="J4" s="5" t="s">
        <v>264</v>
      </c>
      <c r="K4" s="5" t="s">
        <v>221</v>
      </c>
      <c r="L4" s="5" t="s">
        <v>265</v>
      </c>
      <c r="M4" s="5" t="s">
        <v>221</v>
      </c>
      <c r="N4" s="5" t="s">
        <v>266</v>
      </c>
      <c r="O4" s="5" t="s">
        <v>221</v>
      </c>
      <c r="P4" s="5" t="s">
        <v>269</v>
      </c>
      <c r="Q4" s="5" t="s">
        <v>221</v>
      </c>
      <c r="R4" s="5" t="s">
        <v>270</v>
      </c>
      <c r="S4" s="5" t="s">
        <v>221</v>
      </c>
      <c r="T4" s="115" t="s">
        <v>276</v>
      </c>
      <c r="U4" s="5" t="s">
        <v>221</v>
      </c>
      <c r="V4" s="5" t="s">
        <v>279</v>
      </c>
      <c r="W4" s="5" t="s">
        <v>221</v>
      </c>
      <c r="X4" s="5" t="s">
        <v>250</v>
      </c>
      <c r="Y4" s="5" t="s">
        <v>221</v>
      </c>
      <c r="Z4" s="5" t="s">
        <v>250</v>
      </c>
      <c r="AA4" s="5" t="s">
        <v>221</v>
      </c>
      <c r="AB4" s="5" t="s">
        <v>280</v>
      </c>
      <c r="AC4" s="5" t="s">
        <v>221</v>
      </c>
    </row>
    <row r="5" spans="1:34" x14ac:dyDescent="0.25">
      <c r="A5" s="6">
        <v>1</v>
      </c>
      <c r="B5" s="7" t="s">
        <v>4</v>
      </c>
      <c r="C5" s="8">
        <f t="shared" ref="C5:AC5" si="0">+C6+C10+C13</f>
        <v>81243.44</v>
      </c>
      <c r="D5" s="8">
        <f t="shared" si="0"/>
        <v>0</v>
      </c>
      <c r="E5" s="8">
        <f t="shared" si="0"/>
        <v>81243.44</v>
      </c>
      <c r="F5" s="8">
        <f t="shared" si="0"/>
        <v>500</v>
      </c>
      <c r="G5" s="8">
        <f t="shared" si="0"/>
        <v>81743.44</v>
      </c>
      <c r="H5" s="8">
        <f t="shared" si="0"/>
        <v>0</v>
      </c>
      <c r="I5" s="8">
        <f t="shared" si="0"/>
        <v>81743.44</v>
      </c>
      <c r="J5" s="8">
        <f t="shared" si="0"/>
        <v>0</v>
      </c>
      <c r="K5" s="8">
        <f t="shared" si="0"/>
        <v>81743.44</v>
      </c>
      <c r="L5" s="8">
        <f t="shared" si="0"/>
        <v>0</v>
      </c>
      <c r="M5" s="8">
        <f t="shared" si="0"/>
        <v>81743.44</v>
      </c>
      <c r="N5" s="8">
        <f t="shared" si="0"/>
        <v>0</v>
      </c>
      <c r="O5" s="8">
        <f t="shared" si="0"/>
        <v>81743.44</v>
      </c>
      <c r="P5" s="8">
        <f t="shared" si="0"/>
        <v>0</v>
      </c>
      <c r="Q5" s="8">
        <f t="shared" si="0"/>
        <v>81743.44</v>
      </c>
      <c r="R5" s="8">
        <f t="shared" si="0"/>
        <v>0</v>
      </c>
      <c r="S5" s="8">
        <f t="shared" si="0"/>
        <v>81743.44</v>
      </c>
      <c r="T5" s="8">
        <f t="shared" si="0"/>
        <v>0</v>
      </c>
      <c r="U5" s="8">
        <f t="shared" si="0"/>
        <v>81743.44</v>
      </c>
      <c r="V5" s="8">
        <f t="shared" si="0"/>
        <v>0</v>
      </c>
      <c r="W5" s="8">
        <f t="shared" si="0"/>
        <v>81743.44</v>
      </c>
      <c r="X5" s="8">
        <f t="shared" si="0"/>
        <v>0</v>
      </c>
      <c r="Y5" s="8">
        <f t="shared" si="0"/>
        <v>81743.44</v>
      </c>
      <c r="Z5" s="8">
        <f t="shared" si="0"/>
        <v>-1803.74</v>
      </c>
      <c r="AA5" s="8">
        <f t="shared" si="0"/>
        <v>79939.7</v>
      </c>
      <c r="AB5" s="8">
        <f t="shared" si="0"/>
        <v>79939.7</v>
      </c>
      <c r="AC5" s="8">
        <f t="shared" si="0"/>
        <v>0</v>
      </c>
    </row>
    <row r="6" spans="1:34" x14ac:dyDescent="0.25">
      <c r="A6" s="6">
        <v>1.7</v>
      </c>
      <c r="B6" s="7" t="s">
        <v>5</v>
      </c>
      <c r="C6" s="8">
        <f t="shared" ref="C6:AC6" si="1">+C7</f>
        <v>600</v>
      </c>
      <c r="D6" s="8">
        <f t="shared" si="1"/>
        <v>0</v>
      </c>
      <c r="E6" s="8">
        <f t="shared" si="1"/>
        <v>600</v>
      </c>
      <c r="F6" s="8">
        <f t="shared" si="1"/>
        <v>0</v>
      </c>
      <c r="G6" s="8">
        <f t="shared" si="1"/>
        <v>600</v>
      </c>
      <c r="H6" s="8">
        <f t="shared" si="1"/>
        <v>0</v>
      </c>
      <c r="I6" s="8">
        <f t="shared" si="1"/>
        <v>600</v>
      </c>
      <c r="J6" s="8">
        <f t="shared" si="1"/>
        <v>0</v>
      </c>
      <c r="K6" s="8">
        <f t="shared" si="1"/>
        <v>600</v>
      </c>
      <c r="L6" s="8">
        <f t="shared" si="1"/>
        <v>0</v>
      </c>
      <c r="M6" s="8">
        <f t="shared" si="1"/>
        <v>600</v>
      </c>
      <c r="N6" s="8">
        <f t="shared" si="1"/>
        <v>0</v>
      </c>
      <c r="O6" s="8">
        <f t="shared" si="1"/>
        <v>600</v>
      </c>
      <c r="P6" s="8">
        <f t="shared" si="1"/>
        <v>0</v>
      </c>
      <c r="Q6" s="8">
        <f t="shared" si="1"/>
        <v>600</v>
      </c>
      <c r="R6" s="8">
        <f t="shared" si="1"/>
        <v>0</v>
      </c>
      <c r="S6" s="8">
        <f t="shared" si="1"/>
        <v>600</v>
      </c>
      <c r="T6" s="8">
        <f t="shared" si="1"/>
        <v>0</v>
      </c>
      <c r="U6" s="8">
        <f t="shared" si="1"/>
        <v>600</v>
      </c>
      <c r="V6" s="8">
        <f t="shared" si="1"/>
        <v>0</v>
      </c>
      <c r="W6" s="8">
        <f t="shared" si="1"/>
        <v>600</v>
      </c>
      <c r="X6" s="8">
        <f t="shared" si="1"/>
        <v>0</v>
      </c>
      <c r="Y6" s="8">
        <f t="shared" si="1"/>
        <v>600</v>
      </c>
      <c r="Z6" s="8">
        <f t="shared" si="1"/>
        <v>-600</v>
      </c>
      <c r="AA6" s="8">
        <f t="shared" si="1"/>
        <v>0</v>
      </c>
      <c r="AB6" s="8">
        <f t="shared" si="1"/>
        <v>0</v>
      </c>
      <c r="AC6" s="8">
        <f t="shared" si="1"/>
        <v>0</v>
      </c>
    </row>
    <row r="7" spans="1:34" x14ac:dyDescent="0.25">
      <c r="A7" s="9" t="s">
        <v>6</v>
      </c>
      <c r="B7" s="10" t="s">
        <v>7</v>
      </c>
      <c r="C7" s="11">
        <f t="shared" ref="C7:AC7" si="2">+C8+C9</f>
        <v>600</v>
      </c>
      <c r="D7" s="11">
        <f t="shared" si="2"/>
        <v>0</v>
      </c>
      <c r="E7" s="11">
        <f t="shared" si="2"/>
        <v>600</v>
      </c>
      <c r="F7" s="11">
        <f t="shared" si="2"/>
        <v>0</v>
      </c>
      <c r="G7" s="11">
        <f t="shared" si="2"/>
        <v>600</v>
      </c>
      <c r="H7" s="11">
        <f t="shared" si="2"/>
        <v>0</v>
      </c>
      <c r="I7" s="11">
        <f t="shared" si="2"/>
        <v>600</v>
      </c>
      <c r="J7" s="11">
        <f t="shared" si="2"/>
        <v>0</v>
      </c>
      <c r="K7" s="11">
        <f t="shared" si="2"/>
        <v>600</v>
      </c>
      <c r="L7" s="11">
        <f t="shared" si="2"/>
        <v>0</v>
      </c>
      <c r="M7" s="11">
        <f t="shared" si="2"/>
        <v>600</v>
      </c>
      <c r="N7" s="11">
        <f t="shared" si="2"/>
        <v>0</v>
      </c>
      <c r="O7" s="11">
        <f t="shared" si="2"/>
        <v>600</v>
      </c>
      <c r="P7" s="11">
        <f t="shared" si="2"/>
        <v>0</v>
      </c>
      <c r="Q7" s="11">
        <f t="shared" si="2"/>
        <v>600</v>
      </c>
      <c r="R7" s="11">
        <f t="shared" si="2"/>
        <v>0</v>
      </c>
      <c r="S7" s="11">
        <f t="shared" si="2"/>
        <v>600</v>
      </c>
      <c r="T7" s="11">
        <f t="shared" si="2"/>
        <v>0</v>
      </c>
      <c r="U7" s="11">
        <f t="shared" si="2"/>
        <v>600</v>
      </c>
      <c r="V7" s="11">
        <f t="shared" si="2"/>
        <v>0</v>
      </c>
      <c r="W7" s="11">
        <f t="shared" si="2"/>
        <v>600</v>
      </c>
      <c r="X7" s="11">
        <f t="shared" si="2"/>
        <v>0</v>
      </c>
      <c r="Y7" s="11">
        <f t="shared" si="2"/>
        <v>600</v>
      </c>
      <c r="Z7" s="11">
        <f t="shared" si="2"/>
        <v>-600</v>
      </c>
      <c r="AA7" s="11">
        <f t="shared" si="2"/>
        <v>0</v>
      </c>
      <c r="AB7" s="11">
        <f t="shared" si="2"/>
        <v>0</v>
      </c>
      <c r="AC7" s="11">
        <f t="shared" si="2"/>
        <v>0</v>
      </c>
    </row>
    <row r="8" spans="1:34" x14ac:dyDescent="0.3">
      <c r="A8" s="12" t="s">
        <v>8</v>
      </c>
      <c r="B8" s="13" t="s">
        <v>9</v>
      </c>
      <c r="C8" s="14">
        <v>500</v>
      </c>
      <c r="D8" s="14">
        <v>0</v>
      </c>
      <c r="E8" s="14">
        <f>+C8+D8</f>
        <v>500</v>
      </c>
      <c r="F8" s="14">
        <v>0</v>
      </c>
      <c r="G8" s="14">
        <f>+E8+F8</f>
        <v>500</v>
      </c>
      <c r="H8" s="14">
        <v>0</v>
      </c>
      <c r="I8" s="14">
        <f>+G8+H8</f>
        <v>500</v>
      </c>
      <c r="J8" s="14">
        <v>0</v>
      </c>
      <c r="K8" s="14">
        <f>+I8+J8</f>
        <v>500</v>
      </c>
      <c r="L8" s="14">
        <v>0</v>
      </c>
      <c r="M8" s="14">
        <f>+K8+L8</f>
        <v>500</v>
      </c>
      <c r="N8" s="14">
        <v>0</v>
      </c>
      <c r="O8" s="14">
        <f>+M8+N8</f>
        <v>500</v>
      </c>
      <c r="P8" s="14">
        <v>0</v>
      </c>
      <c r="Q8" s="14">
        <f>+O8+P8</f>
        <v>500</v>
      </c>
      <c r="R8" s="14">
        <v>0</v>
      </c>
      <c r="S8" s="14">
        <f>+Q8+R8</f>
        <v>500</v>
      </c>
      <c r="T8" s="14">
        <v>0</v>
      </c>
      <c r="U8" s="14">
        <f>+S8+T8</f>
        <v>500</v>
      </c>
      <c r="V8" s="14">
        <v>0</v>
      </c>
      <c r="W8" s="14">
        <f>+U8+V8</f>
        <v>500</v>
      </c>
      <c r="X8" s="14">
        <v>0</v>
      </c>
      <c r="Y8" s="14">
        <f>+W8+X8</f>
        <v>500</v>
      </c>
      <c r="Z8" s="14">
        <v>-500</v>
      </c>
      <c r="AA8" s="14">
        <f>+Y8+Z8</f>
        <v>0</v>
      </c>
      <c r="AB8" s="14">
        <v>0</v>
      </c>
      <c r="AC8" s="14">
        <f>+AA8-AB8</f>
        <v>0</v>
      </c>
    </row>
    <row r="9" spans="1:34" x14ac:dyDescent="0.3">
      <c r="A9" s="12" t="s">
        <v>10</v>
      </c>
      <c r="B9" s="13" t="s">
        <v>11</v>
      </c>
      <c r="C9" s="14">
        <v>100</v>
      </c>
      <c r="D9" s="14">
        <v>0</v>
      </c>
      <c r="E9" s="14">
        <f>+C9+D9</f>
        <v>100</v>
      </c>
      <c r="F9" s="14">
        <v>0</v>
      </c>
      <c r="G9" s="14">
        <f>+E9+F9</f>
        <v>100</v>
      </c>
      <c r="H9" s="14">
        <v>0</v>
      </c>
      <c r="I9" s="14">
        <f>+G9+H9</f>
        <v>100</v>
      </c>
      <c r="J9" s="14">
        <v>0</v>
      </c>
      <c r="K9" s="14">
        <f>+I9+J9</f>
        <v>100</v>
      </c>
      <c r="L9" s="14">
        <v>0</v>
      </c>
      <c r="M9" s="14">
        <f>+K9+L9</f>
        <v>100</v>
      </c>
      <c r="N9" s="14">
        <v>0</v>
      </c>
      <c r="O9" s="14">
        <f>+M9+N9</f>
        <v>100</v>
      </c>
      <c r="P9" s="14">
        <v>0</v>
      </c>
      <c r="Q9" s="14">
        <f>+O9+P9</f>
        <v>100</v>
      </c>
      <c r="R9" s="14">
        <v>0</v>
      </c>
      <c r="S9" s="14">
        <f>+Q9+R9</f>
        <v>100</v>
      </c>
      <c r="T9" s="14">
        <v>0</v>
      </c>
      <c r="U9" s="14">
        <f>+S9+T9</f>
        <v>100</v>
      </c>
      <c r="V9" s="14">
        <v>0</v>
      </c>
      <c r="W9" s="14">
        <f>+U9+V9</f>
        <v>100</v>
      </c>
      <c r="X9" s="14">
        <v>0</v>
      </c>
      <c r="Y9" s="14">
        <f>+W9+X9</f>
        <v>100</v>
      </c>
      <c r="Z9" s="14">
        <v>-100</v>
      </c>
      <c r="AA9" s="14">
        <f>+Y9+Z9</f>
        <v>0</v>
      </c>
      <c r="AB9" s="14">
        <v>0</v>
      </c>
      <c r="AC9" s="14">
        <f>+AA9-AB9</f>
        <v>0</v>
      </c>
    </row>
    <row r="10" spans="1:34" x14ac:dyDescent="0.25">
      <c r="A10" s="9">
        <v>1.8</v>
      </c>
      <c r="B10" s="10" t="s">
        <v>12</v>
      </c>
      <c r="C10" s="11">
        <f t="shared" ref="C10:AC11" si="3">+C11</f>
        <v>79900</v>
      </c>
      <c r="D10" s="11">
        <f t="shared" si="3"/>
        <v>0</v>
      </c>
      <c r="E10" s="11">
        <f t="shared" si="3"/>
        <v>79900</v>
      </c>
      <c r="F10" s="11">
        <f t="shared" si="3"/>
        <v>0</v>
      </c>
      <c r="G10" s="11">
        <f t="shared" si="3"/>
        <v>79900</v>
      </c>
      <c r="H10" s="11">
        <f t="shared" si="3"/>
        <v>0</v>
      </c>
      <c r="I10" s="11">
        <f t="shared" si="3"/>
        <v>79900</v>
      </c>
      <c r="J10" s="11">
        <f t="shared" si="3"/>
        <v>0</v>
      </c>
      <c r="K10" s="11">
        <f t="shared" si="3"/>
        <v>79900</v>
      </c>
      <c r="L10" s="11">
        <f t="shared" si="3"/>
        <v>0</v>
      </c>
      <c r="M10" s="11">
        <f t="shared" si="3"/>
        <v>79900</v>
      </c>
      <c r="N10" s="11">
        <f t="shared" si="3"/>
        <v>0</v>
      </c>
      <c r="O10" s="11">
        <f t="shared" si="3"/>
        <v>79900</v>
      </c>
      <c r="P10" s="11">
        <f t="shared" si="3"/>
        <v>0</v>
      </c>
      <c r="Q10" s="11">
        <f t="shared" si="3"/>
        <v>79900</v>
      </c>
      <c r="R10" s="11">
        <f t="shared" si="3"/>
        <v>0</v>
      </c>
      <c r="S10" s="11">
        <f t="shared" si="3"/>
        <v>79900</v>
      </c>
      <c r="T10" s="11">
        <f t="shared" si="3"/>
        <v>0</v>
      </c>
      <c r="U10" s="11">
        <f t="shared" si="3"/>
        <v>79900</v>
      </c>
      <c r="V10" s="11">
        <f t="shared" si="3"/>
        <v>0</v>
      </c>
      <c r="W10" s="11">
        <f t="shared" si="3"/>
        <v>79900</v>
      </c>
      <c r="X10" s="11">
        <f t="shared" si="3"/>
        <v>0</v>
      </c>
      <c r="Y10" s="11">
        <f t="shared" si="3"/>
        <v>79900</v>
      </c>
      <c r="Z10" s="11">
        <f t="shared" si="3"/>
        <v>0</v>
      </c>
      <c r="AA10" s="11">
        <f t="shared" si="3"/>
        <v>79900</v>
      </c>
      <c r="AB10" s="11">
        <f t="shared" si="3"/>
        <v>79900</v>
      </c>
      <c r="AC10" s="11">
        <f t="shared" si="3"/>
        <v>0</v>
      </c>
    </row>
    <row r="11" spans="1:34" x14ac:dyDescent="0.25">
      <c r="A11" s="9" t="s">
        <v>13</v>
      </c>
      <c r="B11" s="10" t="s">
        <v>14</v>
      </c>
      <c r="C11" s="11">
        <f t="shared" si="3"/>
        <v>79900</v>
      </c>
      <c r="D11" s="11">
        <f t="shared" si="3"/>
        <v>0</v>
      </c>
      <c r="E11" s="11">
        <f t="shared" si="3"/>
        <v>79900</v>
      </c>
      <c r="F11" s="11">
        <f t="shared" si="3"/>
        <v>0</v>
      </c>
      <c r="G11" s="11">
        <f t="shared" si="3"/>
        <v>79900</v>
      </c>
      <c r="H11" s="11">
        <f t="shared" si="3"/>
        <v>0</v>
      </c>
      <c r="I11" s="11">
        <f t="shared" si="3"/>
        <v>79900</v>
      </c>
      <c r="J11" s="11">
        <f t="shared" si="3"/>
        <v>0</v>
      </c>
      <c r="K11" s="11">
        <f t="shared" si="3"/>
        <v>79900</v>
      </c>
      <c r="L11" s="11">
        <f t="shared" si="3"/>
        <v>0</v>
      </c>
      <c r="M11" s="11">
        <f t="shared" si="3"/>
        <v>79900</v>
      </c>
      <c r="N11" s="11">
        <f t="shared" si="3"/>
        <v>0</v>
      </c>
      <c r="O11" s="11">
        <f t="shared" si="3"/>
        <v>79900</v>
      </c>
      <c r="P11" s="11">
        <f t="shared" si="3"/>
        <v>0</v>
      </c>
      <c r="Q11" s="11">
        <f t="shared" si="3"/>
        <v>79900</v>
      </c>
      <c r="R11" s="11">
        <f t="shared" si="3"/>
        <v>0</v>
      </c>
      <c r="S11" s="11">
        <f t="shared" si="3"/>
        <v>79900</v>
      </c>
      <c r="T11" s="11">
        <f t="shared" si="3"/>
        <v>0</v>
      </c>
      <c r="U11" s="11">
        <f t="shared" si="3"/>
        <v>79900</v>
      </c>
      <c r="V11" s="11">
        <f t="shared" si="3"/>
        <v>0</v>
      </c>
      <c r="W11" s="11">
        <f t="shared" si="3"/>
        <v>79900</v>
      </c>
      <c r="X11" s="11">
        <f t="shared" si="3"/>
        <v>0</v>
      </c>
      <c r="Y11" s="11">
        <f t="shared" si="3"/>
        <v>79900</v>
      </c>
      <c r="Z11" s="11">
        <f t="shared" si="3"/>
        <v>0</v>
      </c>
      <c r="AA11" s="11">
        <f t="shared" si="3"/>
        <v>79900</v>
      </c>
      <c r="AB11" s="11">
        <f t="shared" si="3"/>
        <v>79900</v>
      </c>
      <c r="AC11" s="11">
        <f t="shared" si="3"/>
        <v>0</v>
      </c>
      <c r="AF11" s="1"/>
      <c r="AH11" s="103"/>
    </row>
    <row r="12" spans="1:34" x14ac:dyDescent="0.3">
      <c r="A12" s="12" t="s">
        <v>15</v>
      </c>
      <c r="B12" s="13" t="s">
        <v>16</v>
      </c>
      <c r="C12" s="14">
        <v>79900</v>
      </c>
      <c r="D12" s="14">
        <v>0</v>
      </c>
      <c r="E12" s="14">
        <f>+C12+D12</f>
        <v>79900</v>
      </c>
      <c r="F12" s="14">
        <v>0</v>
      </c>
      <c r="G12" s="14">
        <f>+E12+F12</f>
        <v>79900</v>
      </c>
      <c r="H12" s="14">
        <v>0</v>
      </c>
      <c r="I12" s="14">
        <f>+G12+H12</f>
        <v>79900</v>
      </c>
      <c r="J12" s="14">
        <v>0</v>
      </c>
      <c r="K12" s="14">
        <f>+I12+J12</f>
        <v>79900</v>
      </c>
      <c r="L12" s="14">
        <v>0</v>
      </c>
      <c r="M12" s="14">
        <f>+K12+L12</f>
        <v>79900</v>
      </c>
      <c r="N12" s="14">
        <v>0</v>
      </c>
      <c r="O12" s="14">
        <f>+M12+N12</f>
        <v>79900</v>
      </c>
      <c r="P12" s="14">
        <v>0</v>
      </c>
      <c r="Q12" s="14">
        <f>+O12+P12</f>
        <v>79900</v>
      </c>
      <c r="R12" s="14">
        <v>0</v>
      </c>
      <c r="S12" s="14">
        <f>+Q12+R12</f>
        <v>79900</v>
      </c>
      <c r="T12" s="14">
        <v>0</v>
      </c>
      <c r="U12" s="14">
        <f>+S12+T12</f>
        <v>79900</v>
      </c>
      <c r="V12" s="14">
        <v>0</v>
      </c>
      <c r="W12" s="14">
        <f>+U12+V12</f>
        <v>79900</v>
      </c>
      <c r="X12" s="14">
        <v>0</v>
      </c>
      <c r="Y12" s="14">
        <f>+W12+X12</f>
        <v>79900</v>
      </c>
      <c r="Z12" s="14">
        <v>0</v>
      </c>
      <c r="AA12" s="14">
        <f>+Y12+Z12</f>
        <v>79900</v>
      </c>
      <c r="AB12" s="14">
        <v>79900</v>
      </c>
      <c r="AC12" s="14">
        <f>+AA12-AB12</f>
        <v>0</v>
      </c>
      <c r="AH12" s="103"/>
    </row>
    <row r="13" spans="1:34" x14ac:dyDescent="0.25">
      <c r="A13" s="9" t="s">
        <v>17</v>
      </c>
      <c r="B13" s="10" t="s">
        <v>18</v>
      </c>
      <c r="C13" s="11">
        <f t="shared" ref="C13:AC13" si="4">+C14</f>
        <v>743.44</v>
      </c>
      <c r="D13" s="11">
        <f t="shared" si="4"/>
        <v>0</v>
      </c>
      <c r="E13" s="11">
        <f t="shared" si="4"/>
        <v>743.44</v>
      </c>
      <c r="F13" s="11">
        <f t="shared" si="4"/>
        <v>500</v>
      </c>
      <c r="G13" s="11">
        <f t="shared" si="4"/>
        <v>1243.44</v>
      </c>
      <c r="H13" s="11">
        <f t="shared" si="4"/>
        <v>0</v>
      </c>
      <c r="I13" s="11">
        <f t="shared" si="4"/>
        <v>1243.44</v>
      </c>
      <c r="J13" s="11">
        <f t="shared" si="4"/>
        <v>0</v>
      </c>
      <c r="K13" s="11">
        <f t="shared" si="4"/>
        <v>1243.44</v>
      </c>
      <c r="L13" s="11">
        <f t="shared" si="4"/>
        <v>0</v>
      </c>
      <c r="M13" s="11">
        <f t="shared" si="4"/>
        <v>1243.44</v>
      </c>
      <c r="N13" s="11">
        <f t="shared" si="4"/>
        <v>0</v>
      </c>
      <c r="O13" s="11">
        <f t="shared" si="4"/>
        <v>1243.44</v>
      </c>
      <c r="P13" s="11">
        <f t="shared" si="4"/>
        <v>0</v>
      </c>
      <c r="Q13" s="11">
        <f t="shared" si="4"/>
        <v>1243.44</v>
      </c>
      <c r="R13" s="11">
        <f t="shared" si="4"/>
        <v>0</v>
      </c>
      <c r="S13" s="11">
        <f t="shared" si="4"/>
        <v>1243.44</v>
      </c>
      <c r="T13" s="11">
        <f t="shared" si="4"/>
        <v>0</v>
      </c>
      <c r="U13" s="11">
        <f t="shared" si="4"/>
        <v>1243.44</v>
      </c>
      <c r="V13" s="11">
        <f t="shared" si="4"/>
        <v>0</v>
      </c>
      <c r="W13" s="11">
        <f t="shared" si="4"/>
        <v>1243.44</v>
      </c>
      <c r="X13" s="11">
        <f t="shared" si="4"/>
        <v>0</v>
      </c>
      <c r="Y13" s="11">
        <f t="shared" si="4"/>
        <v>1243.44</v>
      </c>
      <c r="Z13" s="11">
        <f t="shared" si="4"/>
        <v>-1203.74</v>
      </c>
      <c r="AA13" s="11">
        <f t="shared" si="4"/>
        <v>39.700000000000045</v>
      </c>
      <c r="AB13" s="11">
        <f t="shared" si="4"/>
        <v>39.700000000000003</v>
      </c>
      <c r="AC13" s="11">
        <f t="shared" si="4"/>
        <v>0</v>
      </c>
      <c r="AH13" s="103"/>
    </row>
    <row r="14" spans="1:34" x14ac:dyDescent="0.3">
      <c r="A14" s="12" t="s">
        <v>19</v>
      </c>
      <c r="B14" s="13" t="s">
        <v>20</v>
      </c>
      <c r="C14" s="14">
        <v>743.44</v>
      </c>
      <c r="D14" s="14">
        <v>0</v>
      </c>
      <c r="E14" s="14">
        <f>+C14+D14</f>
        <v>743.44</v>
      </c>
      <c r="F14" s="14">
        <v>500</v>
      </c>
      <c r="G14" s="14">
        <f>+E14+F14</f>
        <v>1243.44</v>
      </c>
      <c r="H14" s="14">
        <v>0</v>
      </c>
      <c r="I14" s="14">
        <f>+G14+H14</f>
        <v>1243.44</v>
      </c>
      <c r="J14" s="14">
        <v>0</v>
      </c>
      <c r="K14" s="14">
        <f>+I14+J14</f>
        <v>1243.44</v>
      </c>
      <c r="L14" s="14">
        <v>0</v>
      </c>
      <c r="M14" s="14">
        <f>+K14+L14</f>
        <v>1243.44</v>
      </c>
      <c r="N14" s="14">
        <v>0</v>
      </c>
      <c r="O14" s="14">
        <f>+M14+N14</f>
        <v>1243.44</v>
      </c>
      <c r="P14" s="14">
        <v>0</v>
      </c>
      <c r="Q14" s="14">
        <f>+O14+P14</f>
        <v>1243.44</v>
      </c>
      <c r="R14" s="14">
        <v>0</v>
      </c>
      <c r="S14" s="14">
        <f>+Q14+R14</f>
        <v>1243.44</v>
      </c>
      <c r="T14" s="14">
        <v>0</v>
      </c>
      <c r="U14" s="14">
        <f>+S14+T14</f>
        <v>1243.44</v>
      </c>
      <c r="V14" s="14">
        <v>0</v>
      </c>
      <c r="W14" s="14">
        <f>+U14+V14</f>
        <v>1243.44</v>
      </c>
      <c r="X14" s="14">
        <v>0</v>
      </c>
      <c r="Y14" s="14">
        <f>+W14+X14</f>
        <v>1243.44</v>
      </c>
      <c r="Z14" s="14">
        <f>39.7-1243.44</f>
        <v>-1203.74</v>
      </c>
      <c r="AA14" s="14">
        <f>+Y14+Z14</f>
        <v>39.700000000000045</v>
      </c>
      <c r="AB14" s="14">
        <v>39.700000000000003</v>
      </c>
      <c r="AC14" s="14">
        <f>+AA14-AB14</f>
        <v>0</v>
      </c>
    </row>
    <row r="15" spans="1:34" ht="14.25" thickBot="1" x14ac:dyDescent="0.35">
      <c r="A15" s="12"/>
      <c r="B15" s="9" t="s">
        <v>21</v>
      </c>
      <c r="C15" s="16">
        <f t="shared" ref="C15:AC15" si="5">+C5</f>
        <v>81243.44</v>
      </c>
      <c r="D15" s="16">
        <f t="shared" si="5"/>
        <v>0</v>
      </c>
      <c r="E15" s="16">
        <f t="shared" si="5"/>
        <v>81243.44</v>
      </c>
      <c r="F15" s="16">
        <f t="shared" si="5"/>
        <v>500</v>
      </c>
      <c r="G15" s="16">
        <f t="shared" si="5"/>
        <v>81743.44</v>
      </c>
      <c r="H15" s="16">
        <f t="shared" si="5"/>
        <v>0</v>
      </c>
      <c r="I15" s="16">
        <f t="shared" si="5"/>
        <v>81743.44</v>
      </c>
      <c r="J15" s="16">
        <f t="shared" si="5"/>
        <v>0</v>
      </c>
      <c r="K15" s="16">
        <f t="shared" si="5"/>
        <v>81743.44</v>
      </c>
      <c r="L15" s="16">
        <f t="shared" si="5"/>
        <v>0</v>
      </c>
      <c r="M15" s="16">
        <f t="shared" si="5"/>
        <v>81743.44</v>
      </c>
      <c r="N15" s="16">
        <f t="shared" si="5"/>
        <v>0</v>
      </c>
      <c r="O15" s="16">
        <f t="shared" si="5"/>
        <v>81743.44</v>
      </c>
      <c r="P15" s="16">
        <f t="shared" si="5"/>
        <v>0</v>
      </c>
      <c r="Q15" s="16">
        <f t="shared" si="5"/>
        <v>81743.44</v>
      </c>
      <c r="R15" s="16">
        <f t="shared" si="5"/>
        <v>0</v>
      </c>
      <c r="S15" s="16">
        <f t="shared" si="5"/>
        <v>81743.44</v>
      </c>
      <c r="T15" s="16">
        <f t="shared" si="5"/>
        <v>0</v>
      </c>
      <c r="U15" s="16">
        <f t="shared" si="5"/>
        <v>81743.44</v>
      </c>
      <c r="V15" s="16">
        <f t="shared" si="5"/>
        <v>0</v>
      </c>
      <c r="W15" s="16">
        <f t="shared" si="5"/>
        <v>81743.44</v>
      </c>
      <c r="X15" s="16">
        <f t="shared" si="5"/>
        <v>0</v>
      </c>
      <c r="Y15" s="16">
        <f t="shared" si="5"/>
        <v>81743.44</v>
      </c>
      <c r="Z15" s="16">
        <f t="shared" si="5"/>
        <v>-1803.74</v>
      </c>
      <c r="AA15" s="16">
        <f t="shared" si="5"/>
        <v>79939.7</v>
      </c>
      <c r="AB15" s="16">
        <f t="shared" si="5"/>
        <v>79939.7</v>
      </c>
      <c r="AC15" s="16">
        <f t="shared" si="5"/>
        <v>0</v>
      </c>
    </row>
    <row r="16" spans="1:34" ht="14.25" thickTop="1" x14ac:dyDescent="0.25">
      <c r="A16" s="9">
        <v>2</v>
      </c>
      <c r="B16" s="17" t="s">
        <v>22</v>
      </c>
      <c r="C16" s="18">
        <f t="shared" ref="C16:AC16" si="6">+C17</f>
        <v>107665.29</v>
      </c>
      <c r="D16" s="18">
        <f t="shared" si="6"/>
        <v>0</v>
      </c>
      <c r="E16" s="18">
        <f t="shared" si="6"/>
        <v>107665.29</v>
      </c>
      <c r="F16" s="18">
        <f t="shared" si="6"/>
        <v>0</v>
      </c>
      <c r="G16" s="18">
        <f t="shared" si="6"/>
        <v>107665.29</v>
      </c>
      <c r="H16" s="18">
        <f t="shared" si="6"/>
        <v>0</v>
      </c>
      <c r="I16" s="18">
        <f t="shared" si="6"/>
        <v>107665.29</v>
      </c>
      <c r="J16" s="18">
        <f t="shared" si="6"/>
        <v>10000</v>
      </c>
      <c r="K16" s="18">
        <f t="shared" si="6"/>
        <v>117665.29</v>
      </c>
      <c r="L16" s="18">
        <f t="shared" si="6"/>
        <v>0</v>
      </c>
      <c r="M16" s="18">
        <f t="shared" si="6"/>
        <v>117665.29</v>
      </c>
      <c r="N16" s="18">
        <f t="shared" si="6"/>
        <v>0</v>
      </c>
      <c r="O16" s="18">
        <f t="shared" si="6"/>
        <v>117665.29</v>
      </c>
      <c r="P16" s="18">
        <f t="shared" si="6"/>
        <v>0</v>
      </c>
      <c r="Q16" s="18">
        <f t="shared" si="6"/>
        <v>117665.29</v>
      </c>
      <c r="R16" s="18">
        <f t="shared" si="6"/>
        <v>21991.39</v>
      </c>
      <c r="S16" s="18">
        <f t="shared" si="6"/>
        <v>139656.68</v>
      </c>
      <c r="T16" s="18">
        <f t="shared" si="6"/>
        <v>21991.39</v>
      </c>
      <c r="U16" s="18">
        <f t="shared" si="6"/>
        <v>161648.07</v>
      </c>
      <c r="V16" s="18">
        <f t="shared" si="6"/>
        <v>0</v>
      </c>
      <c r="W16" s="18">
        <f t="shared" si="6"/>
        <v>161648.07</v>
      </c>
      <c r="X16" s="18">
        <f t="shared" si="6"/>
        <v>0</v>
      </c>
      <c r="Y16" s="18">
        <f t="shared" si="6"/>
        <v>161648.07</v>
      </c>
      <c r="Z16" s="18">
        <f t="shared" si="6"/>
        <v>30797.95</v>
      </c>
      <c r="AA16" s="18">
        <f t="shared" si="6"/>
        <v>192446.02</v>
      </c>
      <c r="AB16" s="18">
        <f t="shared" si="6"/>
        <v>192446.02000000002</v>
      </c>
      <c r="AC16" s="18">
        <f t="shared" si="6"/>
        <v>0</v>
      </c>
    </row>
    <row r="17" spans="1:29" x14ac:dyDescent="0.25">
      <c r="A17" s="19">
        <v>2.8</v>
      </c>
      <c r="B17" s="20" t="s">
        <v>23</v>
      </c>
      <c r="C17" s="21">
        <f t="shared" ref="C17:AC17" si="7">+C18+C20+C23</f>
        <v>107665.29</v>
      </c>
      <c r="D17" s="21">
        <f t="shared" si="7"/>
        <v>0</v>
      </c>
      <c r="E17" s="21">
        <f t="shared" si="7"/>
        <v>107665.29</v>
      </c>
      <c r="F17" s="21">
        <f t="shared" si="7"/>
        <v>0</v>
      </c>
      <c r="G17" s="21">
        <f t="shared" si="7"/>
        <v>107665.29</v>
      </c>
      <c r="H17" s="21">
        <f t="shared" si="7"/>
        <v>0</v>
      </c>
      <c r="I17" s="21">
        <f t="shared" si="7"/>
        <v>107665.29</v>
      </c>
      <c r="J17" s="21">
        <f t="shared" si="7"/>
        <v>10000</v>
      </c>
      <c r="K17" s="21">
        <f t="shared" si="7"/>
        <v>117665.29</v>
      </c>
      <c r="L17" s="21">
        <f t="shared" si="7"/>
        <v>0</v>
      </c>
      <c r="M17" s="21">
        <f t="shared" si="7"/>
        <v>117665.29</v>
      </c>
      <c r="N17" s="21">
        <f t="shared" si="7"/>
        <v>0</v>
      </c>
      <c r="O17" s="21">
        <f t="shared" si="7"/>
        <v>117665.29</v>
      </c>
      <c r="P17" s="21">
        <f t="shared" si="7"/>
        <v>0</v>
      </c>
      <c r="Q17" s="21">
        <f t="shared" si="7"/>
        <v>117665.29</v>
      </c>
      <c r="R17" s="21">
        <f t="shared" si="7"/>
        <v>21991.39</v>
      </c>
      <c r="S17" s="21">
        <f t="shared" si="7"/>
        <v>139656.68</v>
      </c>
      <c r="T17" s="21">
        <f t="shared" si="7"/>
        <v>21991.39</v>
      </c>
      <c r="U17" s="21">
        <f t="shared" si="7"/>
        <v>161648.07</v>
      </c>
      <c r="V17" s="21">
        <f t="shared" si="7"/>
        <v>0</v>
      </c>
      <c r="W17" s="21">
        <f t="shared" si="7"/>
        <v>161648.07</v>
      </c>
      <c r="X17" s="21">
        <f t="shared" si="7"/>
        <v>0</v>
      </c>
      <c r="Y17" s="21">
        <f t="shared" si="7"/>
        <v>161648.07</v>
      </c>
      <c r="Z17" s="21">
        <f t="shared" si="7"/>
        <v>30797.95</v>
      </c>
      <c r="AA17" s="21">
        <f t="shared" si="7"/>
        <v>192446.02</v>
      </c>
      <c r="AB17" s="21">
        <f t="shared" si="7"/>
        <v>192446.02000000002</v>
      </c>
      <c r="AC17" s="21">
        <f t="shared" si="7"/>
        <v>0</v>
      </c>
    </row>
    <row r="18" spans="1:29" x14ac:dyDescent="0.25">
      <c r="A18" s="9" t="s">
        <v>24</v>
      </c>
      <c r="B18" s="10" t="s">
        <v>25</v>
      </c>
      <c r="C18" s="11">
        <f t="shared" ref="C18:AC18" si="8">+C19</f>
        <v>0</v>
      </c>
      <c r="D18" s="11">
        <f t="shared" si="8"/>
        <v>0</v>
      </c>
      <c r="E18" s="11">
        <f t="shared" si="8"/>
        <v>0</v>
      </c>
      <c r="F18" s="11">
        <f t="shared" si="8"/>
        <v>0</v>
      </c>
      <c r="G18" s="11">
        <f t="shared" si="8"/>
        <v>0</v>
      </c>
      <c r="H18" s="11">
        <f t="shared" si="8"/>
        <v>0</v>
      </c>
      <c r="I18" s="11">
        <f t="shared" si="8"/>
        <v>0</v>
      </c>
      <c r="J18" s="11">
        <f t="shared" si="8"/>
        <v>10000</v>
      </c>
      <c r="K18" s="11">
        <f t="shared" si="8"/>
        <v>10000</v>
      </c>
      <c r="L18" s="11">
        <f t="shared" si="8"/>
        <v>0</v>
      </c>
      <c r="M18" s="11">
        <f t="shared" si="8"/>
        <v>10000</v>
      </c>
      <c r="N18" s="11">
        <f t="shared" si="8"/>
        <v>0</v>
      </c>
      <c r="O18" s="11">
        <f t="shared" si="8"/>
        <v>10000</v>
      </c>
      <c r="P18" s="11">
        <f t="shared" si="8"/>
        <v>0</v>
      </c>
      <c r="Q18" s="11">
        <f t="shared" si="8"/>
        <v>10000</v>
      </c>
      <c r="R18" s="11">
        <f t="shared" si="8"/>
        <v>0</v>
      </c>
      <c r="S18" s="11">
        <f t="shared" si="8"/>
        <v>10000</v>
      </c>
      <c r="T18" s="11">
        <f t="shared" si="8"/>
        <v>0</v>
      </c>
      <c r="U18" s="11">
        <f t="shared" si="8"/>
        <v>10000</v>
      </c>
      <c r="V18" s="11">
        <f t="shared" si="8"/>
        <v>0</v>
      </c>
      <c r="W18" s="11">
        <f t="shared" si="8"/>
        <v>10000</v>
      </c>
      <c r="X18" s="11">
        <f t="shared" si="8"/>
        <v>0</v>
      </c>
      <c r="Y18" s="11">
        <f t="shared" si="8"/>
        <v>10000</v>
      </c>
      <c r="Z18" s="11">
        <f t="shared" si="8"/>
        <v>20000</v>
      </c>
      <c r="AA18" s="11">
        <f t="shared" si="8"/>
        <v>30000</v>
      </c>
      <c r="AB18" s="11">
        <f t="shared" si="8"/>
        <v>30000</v>
      </c>
      <c r="AC18" s="11">
        <f t="shared" si="8"/>
        <v>0</v>
      </c>
    </row>
    <row r="19" spans="1:29" x14ac:dyDescent="0.3">
      <c r="A19" s="12" t="s">
        <v>26</v>
      </c>
      <c r="B19" s="13" t="s">
        <v>27</v>
      </c>
      <c r="C19" s="14">
        <v>0</v>
      </c>
      <c r="D19" s="14">
        <v>0</v>
      </c>
      <c r="E19" s="14">
        <f>+C19+D19</f>
        <v>0</v>
      </c>
      <c r="F19" s="14">
        <v>0</v>
      </c>
      <c r="G19" s="14">
        <f>+E19+F19</f>
        <v>0</v>
      </c>
      <c r="H19" s="14">
        <v>0</v>
      </c>
      <c r="I19" s="14">
        <f>+G19+H19</f>
        <v>0</v>
      </c>
      <c r="J19" s="14">
        <v>10000</v>
      </c>
      <c r="K19" s="14">
        <f>+I19+J19</f>
        <v>10000</v>
      </c>
      <c r="L19" s="14">
        <v>0</v>
      </c>
      <c r="M19" s="14">
        <f>+K19+L19</f>
        <v>10000</v>
      </c>
      <c r="N19" s="14">
        <v>0</v>
      </c>
      <c r="O19" s="14">
        <f>+M19+N19</f>
        <v>10000</v>
      </c>
      <c r="P19" s="14">
        <v>0</v>
      </c>
      <c r="Q19" s="14">
        <f>+O19+P19</f>
        <v>10000</v>
      </c>
      <c r="R19" s="14">
        <v>0</v>
      </c>
      <c r="S19" s="14">
        <f>+Q19+R19</f>
        <v>10000</v>
      </c>
      <c r="T19" s="14">
        <v>0</v>
      </c>
      <c r="U19" s="14">
        <f>+S19+T19</f>
        <v>10000</v>
      </c>
      <c r="V19" s="14">
        <v>0</v>
      </c>
      <c r="W19" s="14">
        <f>+U19+V19</f>
        <v>10000</v>
      </c>
      <c r="X19" s="14">
        <v>0</v>
      </c>
      <c r="Y19" s="14">
        <f>+W19+X19</f>
        <v>10000</v>
      </c>
      <c r="Z19" s="14">
        <v>20000</v>
      </c>
      <c r="AA19" s="14">
        <f>+Y19+Z19</f>
        <v>30000</v>
      </c>
      <c r="AB19" s="14">
        <v>30000</v>
      </c>
      <c r="AC19" s="102">
        <f>+AA19-AB19</f>
        <v>0</v>
      </c>
    </row>
    <row r="20" spans="1:29" x14ac:dyDescent="0.25">
      <c r="A20" s="9" t="s">
        <v>28</v>
      </c>
      <c r="B20" s="10" t="s">
        <v>29</v>
      </c>
      <c r="C20" s="11">
        <f t="shared" ref="C20:AC20" si="9">+C21+C22</f>
        <v>107665.29</v>
      </c>
      <c r="D20" s="11">
        <f t="shared" si="9"/>
        <v>0</v>
      </c>
      <c r="E20" s="11">
        <f t="shared" si="9"/>
        <v>107665.29</v>
      </c>
      <c r="F20" s="11">
        <f t="shared" si="9"/>
        <v>0</v>
      </c>
      <c r="G20" s="11">
        <f t="shared" si="9"/>
        <v>107665.29</v>
      </c>
      <c r="H20" s="11">
        <f t="shared" si="9"/>
        <v>0</v>
      </c>
      <c r="I20" s="11">
        <f t="shared" si="9"/>
        <v>107665.29</v>
      </c>
      <c r="J20" s="11">
        <f t="shared" si="9"/>
        <v>0</v>
      </c>
      <c r="K20" s="11">
        <f t="shared" si="9"/>
        <v>107665.29</v>
      </c>
      <c r="L20" s="11">
        <f t="shared" si="9"/>
        <v>0</v>
      </c>
      <c r="M20" s="11">
        <f t="shared" si="9"/>
        <v>107665.29</v>
      </c>
      <c r="N20" s="11">
        <f t="shared" si="9"/>
        <v>0</v>
      </c>
      <c r="O20" s="11">
        <f t="shared" si="9"/>
        <v>107665.29</v>
      </c>
      <c r="P20" s="11">
        <f t="shared" si="9"/>
        <v>0</v>
      </c>
      <c r="Q20" s="11">
        <f t="shared" si="9"/>
        <v>107665.29</v>
      </c>
      <c r="R20" s="11">
        <f t="shared" si="9"/>
        <v>21991.39</v>
      </c>
      <c r="S20" s="11">
        <f t="shared" si="9"/>
        <v>129656.68</v>
      </c>
      <c r="T20" s="11">
        <f t="shared" si="9"/>
        <v>21991.39</v>
      </c>
      <c r="U20" s="11">
        <f t="shared" si="9"/>
        <v>151648.07</v>
      </c>
      <c r="V20" s="11">
        <f t="shared" si="9"/>
        <v>0</v>
      </c>
      <c r="W20" s="11">
        <f t="shared" si="9"/>
        <v>151648.07</v>
      </c>
      <c r="X20" s="11">
        <f t="shared" si="9"/>
        <v>0</v>
      </c>
      <c r="Y20" s="11">
        <f t="shared" si="9"/>
        <v>151648.07</v>
      </c>
      <c r="Z20" s="11">
        <f t="shared" si="9"/>
        <v>10797.95</v>
      </c>
      <c r="AA20" s="11">
        <f t="shared" si="9"/>
        <v>162446.01999999999</v>
      </c>
      <c r="AB20" s="11">
        <f t="shared" si="9"/>
        <v>162446.02000000002</v>
      </c>
      <c r="AC20" s="11">
        <f t="shared" si="9"/>
        <v>0</v>
      </c>
    </row>
    <row r="21" spans="1:29" x14ac:dyDescent="0.3">
      <c r="A21" s="12" t="s">
        <v>30</v>
      </c>
      <c r="B21" s="13" t="s">
        <v>31</v>
      </c>
      <c r="C21" s="14">
        <v>107665.29</v>
      </c>
      <c r="D21" s="14">
        <v>0</v>
      </c>
      <c r="E21" s="14">
        <f>+C21+D21</f>
        <v>107665.29</v>
      </c>
      <c r="F21" s="14">
        <v>0</v>
      </c>
      <c r="G21" s="14">
        <f>+E21+F21</f>
        <v>107665.29</v>
      </c>
      <c r="H21" s="14">
        <v>0</v>
      </c>
      <c r="I21" s="14">
        <f>+G21+H21</f>
        <v>107665.29</v>
      </c>
      <c r="J21" s="14">
        <v>0</v>
      </c>
      <c r="K21" s="14">
        <f>+I21+J21</f>
        <v>107665.29</v>
      </c>
      <c r="L21" s="14">
        <v>0</v>
      </c>
      <c r="M21" s="14">
        <f>+K21+L21</f>
        <v>107665.29</v>
      </c>
      <c r="N21" s="14">
        <v>0</v>
      </c>
      <c r="O21" s="14">
        <f>+M21+N21</f>
        <v>107665.29</v>
      </c>
      <c r="P21" s="14">
        <v>0</v>
      </c>
      <c r="Q21" s="14">
        <f>+O21+P21</f>
        <v>107665.29</v>
      </c>
      <c r="R21" s="14">
        <v>0</v>
      </c>
      <c r="S21" s="14">
        <f>+Q21+R21</f>
        <v>107665.29</v>
      </c>
      <c r="T21" s="14">
        <v>0</v>
      </c>
      <c r="U21" s="14">
        <f>+S21+T21</f>
        <v>107665.29</v>
      </c>
      <c r="V21" s="14">
        <v>0</v>
      </c>
      <c r="W21" s="14">
        <f>+U21+V21</f>
        <v>107665.29</v>
      </c>
      <c r="X21" s="14">
        <v>0</v>
      </c>
      <c r="Y21" s="14">
        <f>+W21+X21</f>
        <v>107665.29</v>
      </c>
      <c r="Z21" s="14">
        <v>10797.95</v>
      </c>
      <c r="AA21" s="14">
        <f>+Y21+Z21</f>
        <v>118463.23999999999</v>
      </c>
      <c r="AB21" s="14">
        <v>118463.24</v>
      </c>
      <c r="AC21" s="14">
        <f>+AA21-AB21</f>
        <v>0</v>
      </c>
    </row>
    <row r="22" spans="1:29" x14ac:dyDescent="0.3">
      <c r="A22" s="12" t="s">
        <v>228</v>
      </c>
      <c r="B22" s="13" t="s">
        <v>254</v>
      </c>
      <c r="C22" s="14">
        <v>0</v>
      </c>
      <c r="D22" s="14">
        <v>0</v>
      </c>
      <c r="E22" s="14">
        <f>+C22+D22</f>
        <v>0</v>
      </c>
      <c r="F22" s="14">
        <v>0</v>
      </c>
      <c r="G22" s="14">
        <f>+E22+F22</f>
        <v>0</v>
      </c>
      <c r="H22" s="14">
        <v>0</v>
      </c>
      <c r="I22" s="14">
        <f>+G22+H22</f>
        <v>0</v>
      </c>
      <c r="J22" s="14">
        <v>0</v>
      </c>
      <c r="K22" s="14">
        <f>+I22+J22</f>
        <v>0</v>
      </c>
      <c r="L22" s="14">
        <v>0</v>
      </c>
      <c r="M22" s="14">
        <f>+K22+L22</f>
        <v>0</v>
      </c>
      <c r="N22" s="14">
        <v>0</v>
      </c>
      <c r="O22" s="14">
        <f>+M22+N22</f>
        <v>0</v>
      </c>
      <c r="P22" s="14">
        <v>0</v>
      </c>
      <c r="Q22" s="14">
        <f>+O22+P22</f>
        <v>0</v>
      </c>
      <c r="R22" s="14">
        <v>21991.39</v>
      </c>
      <c r="S22" s="14">
        <f>+Q22+R22</f>
        <v>21991.39</v>
      </c>
      <c r="T22" s="14">
        <f>43982.78-21991.39</f>
        <v>21991.39</v>
      </c>
      <c r="U22" s="14">
        <f>+S22+T22</f>
        <v>43982.78</v>
      </c>
      <c r="V22" s="14">
        <v>0</v>
      </c>
      <c r="W22" s="14">
        <f>+U22+V22</f>
        <v>43982.78</v>
      </c>
      <c r="X22" s="14">
        <v>0</v>
      </c>
      <c r="Y22" s="14">
        <f>+W22+X22</f>
        <v>43982.78</v>
      </c>
      <c r="Z22" s="14">
        <v>0</v>
      </c>
      <c r="AA22" s="14">
        <f>+Y22+Z22</f>
        <v>43982.78</v>
      </c>
      <c r="AB22" s="14">
        <v>43982.78</v>
      </c>
      <c r="AC22" s="14">
        <f>+AA22-AB22</f>
        <v>0</v>
      </c>
    </row>
    <row r="23" spans="1:29" x14ac:dyDescent="0.25">
      <c r="A23" s="9" t="s">
        <v>32</v>
      </c>
      <c r="B23" s="10" t="s">
        <v>33</v>
      </c>
      <c r="C23" s="11">
        <f t="shared" ref="C23:AC23" si="10">+C24</f>
        <v>0</v>
      </c>
      <c r="D23" s="11">
        <f t="shared" si="10"/>
        <v>0</v>
      </c>
      <c r="E23" s="11">
        <f t="shared" si="10"/>
        <v>0</v>
      </c>
      <c r="F23" s="11">
        <f t="shared" si="10"/>
        <v>0</v>
      </c>
      <c r="G23" s="11">
        <f t="shared" si="10"/>
        <v>0</v>
      </c>
      <c r="H23" s="11">
        <f t="shared" si="10"/>
        <v>0</v>
      </c>
      <c r="I23" s="11">
        <f t="shared" si="10"/>
        <v>0</v>
      </c>
      <c r="J23" s="11">
        <f t="shared" si="10"/>
        <v>0</v>
      </c>
      <c r="K23" s="11">
        <f t="shared" si="10"/>
        <v>0</v>
      </c>
      <c r="L23" s="11">
        <f t="shared" si="10"/>
        <v>0</v>
      </c>
      <c r="M23" s="11">
        <f t="shared" si="10"/>
        <v>0</v>
      </c>
      <c r="N23" s="11">
        <f t="shared" si="10"/>
        <v>0</v>
      </c>
      <c r="O23" s="11">
        <f t="shared" si="10"/>
        <v>0</v>
      </c>
      <c r="P23" s="11">
        <f t="shared" si="10"/>
        <v>0</v>
      </c>
      <c r="Q23" s="11">
        <f t="shared" si="10"/>
        <v>0</v>
      </c>
      <c r="R23" s="11">
        <f t="shared" si="10"/>
        <v>0</v>
      </c>
      <c r="S23" s="11">
        <f t="shared" si="10"/>
        <v>0</v>
      </c>
      <c r="T23" s="11">
        <f t="shared" si="10"/>
        <v>0</v>
      </c>
      <c r="U23" s="11">
        <f t="shared" si="10"/>
        <v>0</v>
      </c>
      <c r="V23" s="11">
        <f t="shared" si="10"/>
        <v>0</v>
      </c>
      <c r="W23" s="11">
        <f t="shared" si="10"/>
        <v>0</v>
      </c>
      <c r="X23" s="11">
        <f t="shared" si="10"/>
        <v>0</v>
      </c>
      <c r="Y23" s="11">
        <f t="shared" si="10"/>
        <v>0</v>
      </c>
      <c r="Z23" s="11">
        <f t="shared" si="10"/>
        <v>0</v>
      </c>
      <c r="AA23" s="11">
        <f t="shared" si="10"/>
        <v>0</v>
      </c>
      <c r="AB23" s="11">
        <f t="shared" si="10"/>
        <v>0</v>
      </c>
      <c r="AC23" s="11">
        <f t="shared" si="10"/>
        <v>0</v>
      </c>
    </row>
    <row r="24" spans="1:29" x14ac:dyDescent="0.3">
      <c r="A24" s="12" t="s">
        <v>34</v>
      </c>
      <c r="B24" s="13" t="s">
        <v>35</v>
      </c>
      <c r="C24" s="14">
        <v>0</v>
      </c>
      <c r="D24" s="14">
        <v>0</v>
      </c>
      <c r="E24" s="14">
        <f>+C24+D24</f>
        <v>0</v>
      </c>
      <c r="F24" s="14">
        <v>0</v>
      </c>
      <c r="G24" s="14">
        <f>+E24+F24</f>
        <v>0</v>
      </c>
      <c r="H24" s="14">
        <v>0</v>
      </c>
      <c r="I24" s="14">
        <f>+G24+H24</f>
        <v>0</v>
      </c>
      <c r="J24" s="14">
        <v>0</v>
      </c>
      <c r="K24" s="14">
        <f>+I24+J24</f>
        <v>0</v>
      </c>
      <c r="L24" s="14">
        <v>0</v>
      </c>
      <c r="M24" s="14">
        <f>+K24+L24</f>
        <v>0</v>
      </c>
      <c r="N24" s="14">
        <v>0</v>
      </c>
      <c r="O24" s="14">
        <f>+M24+N24</f>
        <v>0</v>
      </c>
      <c r="P24" s="14">
        <v>0</v>
      </c>
      <c r="Q24" s="14">
        <f>+O24+P24</f>
        <v>0</v>
      </c>
      <c r="R24" s="14">
        <v>0</v>
      </c>
      <c r="S24" s="14">
        <f>+Q24+R24</f>
        <v>0</v>
      </c>
      <c r="T24" s="14">
        <v>0</v>
      </c>
      <c r="U24" s="14">
        <f>+S24+T24</f>
        <v>0</v>
      </c>
      <c r="V24" s="14">
        <v>0</v>
      </c>
      <c r="W24" s="14">
        <f>+U24+V24</f>
        <v>0</v>
      </c>
      <c r="X24" s="14">
        <v>0</v>
      </c>
      <c r="Y24" s="14">
        <f>+W24+X24</f>
        <v>0</v>
      </c>
      <c r="Z24" s="14">
        <v>0</v>
      </c>
      <c r="AA24" s="14">
        <f>+Y24+Z24</f>
        <v>0</v>
      </c>
      <c r="AB24" s="14">
        <v>0</v>
      </c>
      <c r="AC24" s="14">
        <f>+AA24-AB24</f>
        <v>0</v>
      </c>
    </row>
    <row r="25" spans="1:29" x14ac:dyDescent="0.25">
      <c r="A25" s="9">
        <v>3</v>
      </c>
      <c r="B25" s="10" t="s">
        <v>36</v>
      </c>
      <c r="C25" s="11">
        <f t="shared" ref="C25:AC25" si="11">+C26+C29</f>
        <v>78725.51999999999</v>
      </c>
      <c r="D25" s="11">
        <f t="shared" si="11"/>
        <v>0</v>
      </c>
      <c r="E25" s="11">
        <f t="shared" si="11"/>
        <v>78725.51999999999</v>
      </c>
      <c r="F25" s="11">
        <f t="shared" si="11"/>
        <v>0</v>
      </c>
      <c r="G25" s="11">
        <f t="shared" si="11"/>
        <v>78725.51999999999</v>
      </c>
      <c r="H25" s="11">
        <f t="shared" si="11"/>
        <v>0</v>
      </c>
      <c r="I25" s="11">
        <f t="shared" si="11"/>
        <v>78725.51999999999</v>
      </c>
      <c r="J25" s="11">
        <f t="shared" si="11"/>
        <v>0</v>
      </c>
      <c r="K25" s="11">
        <f t="shared" si="11"/>
        <v>78725.51999999999</v>
      </c>
      <c r="L25" s="11">
        <f t="shared" si="11"/>
        <v>0</v>
      </c>
      <c r="M25" s="11">
        <f t="shared" si="11"/>
        <v>78725.51999999999</v>
      </c>
      <c r="N25" s="11">
        <f t="shared" si="11"/>
        <v>0</v>
      </c>
      <c r="O25" s="11">
        <f t="shared" si="11"/>
        <v>78725.51999999999</v>
      </c>
      <c r="P25" s="11">
        <f t="shared" si="11"/>
        <v>0</v>
      </c>
      <c r="Q25" s="11">
        <f t="shared" si="11"/>
        <v>78725.51999999999</v>
      </c>
      <c r="R25" s="11">
        <f t="shared" si="11"/>
        <v>0</v>
      </c>
      <c r="S25" s="11">
        <f t="shared" si="11"/>
        <v>78725.51999999999</v>
      </c>
      <c r="T25" s="11">
        <f t="shared" si="11"/>
        <v>0</v>
      </c>
      <c r="U25" s="11">
        <f t="shared" si="11"/>
        <v>78725.51999999999</v>
      </c>
      <c r="V25" s="11">
        <f t="shared" si="11"/>
        <v>0</v>
      </c>
      <c r="W25" s="11">
        <f t="shared" si="11"/>
        <v>78725.51999999999</v>
      </c>
      <c r="X25" s="11">
        <f t="shared" si="11"/>
        <v>0</v>
      </c>
      <c r="Y25" s="11">
        <f t="shared" si="11"/>
        <v>78725.51999999999</v>
      </c>
      <c r="Z25" s="11">
        <f t="shared" si="11"/>
        <v>0</v>
      </c>
      <c r="AA25" s="11">
        <f t="shared" si="11"/>
        <v>78725.51999999999</v>
      </c>
      <c r="AB25" s="11">
        <f t="shared" si="11"/>
        <v>77052.3</v>
      </c>
      <c r="AC25" s="11">
        <f t="shared" si="11"/>
        <v>1673.22</v>
      </c>
    </row>
    <row r="26" spans="1:29" x14ac:dyDescent="0.25">
      <c r="A26" s="9">
        <v>3.7</v>
      </c>
      <c r="B26" s="10" t="s">
        <v>37</v>
      </c>
      <c r="C26" s="11">
        <f t="shared" ref="C26:AC27" si="12">+C27</f>
        <v>61883.42</v>
      </c>
      <c r="D26" s="11">
        <f t="shared" si="12"/>
        <v>0</v>
      </c>
      <c r="E26" s="11">
        <f t="shared" si="12"/>
        <v>61883.42</v>
      </c>
      <c r="F26" s="11">
        <f t="shared" si="12"/>
        <v>0</v>
      </c>
      <c r="G26" s="11">
        <f t="shared" si="12"/>
        <v>61883.42</v>
      </c>
      <c r="H26" s="11">
        <f t="shared" si="12"/>
        <v>0</v>
      </c>
      <c r="I26" s="11">
        <f t="shared" si="12"/>
        <v>61883.42</v>
      </c>
      <c r="J26" s="11">
        <f t="shared" si="12"/>
        <v>0</v>
      </c>
      <c r="K26" s="11">
        <f t="shared" si="12"/>
        <v>61883.42</v>
      </c>
      <c r="L26" s="11">
        <f t="shared" si="12"/>
        <v>0</v>
      </c>
      <c r="M26" s="11">
        <f t="shared" si="12"/>
        <v>61883.42</v>
      </c>
      <c r="N26" s="11">
        <f t="shared" si="12"/>
        <v>0</v>
      </c>
      <c r="O26" s="11">
        <f t="shared" si="12"/>
        <v>61883.42</v>
      </c>
      <c r="P26" s="11">
        <f t="shared" si="12"/>
        <v>0</v>
      </c>
      <c r="Q26" s="11">
        <f t="shared" si="12"/>
        <v>61883.42</v>
      </c>
      <c r="R26" s="11">
        <f t="shared" si="12"/>
        <v>0</v>
      </c>
      <c r="S26" s="11">
        <f t="shared" si="12"/>
        <v>61883.42</v>
      </c>
      <c r="T26" s="11">
        <f t="shared" si="12"/>
        <v>0</v>
      </c>
      <c r="U26" s="11">
        <f t="shared" si="12"/>
        <v>61883.42</v>
      </c>
      <c r="V26" s="11">
        <f t="shared" si="12"/>
        <v>0</v>
      </c>
      <c r="W26" s="11">
        <f t="shared" si="12"/>
        <v>61883.42</v>
      </c>
      <c r="X26" s="11">
        <f t="shared" si="12"/>
        <v>0</v>
      </c>
      <c r="Y26" s="11">
        <f t="shared" si="12"/>
        <v>61883.42</v>
      </c>
      <c r="Z26" s="11">
        <f t="shared" si="12"/>
        <v>0</v>
      </c>
      <c r="AA26" s="11">
        <f t="shared" si="12"/>
        <v>61883.42</v>
      </c>
      <c r="AB26" s="11">
        <f t="shared" si="12"/>
        <v>61883.42</v>
      </c>
      <c r="AC26" s="11">
        <f t="shared" si="12"/>
        <v>0</v>
      </c>
    </row>
    <row r="27" spans="1:29" x14ac:dyDescent="0.25">
      <c r="A27" s="9" t="s">
        <v>38</v>
      </c>
      <c r="B27" s="10" t="s">
        <v>39</v>
      </c>
      <c r="C27" s="11">
        <f t="shared" si="12"/>
        <v>61883.42</v>
      </c>
      <c r="D27" s="11">
        <f t="shared" si="12"/>
        <v>0</v>
      </c>
      <c r="E27" s="11">
        <f t="shared" si="12"/>
        <v>61883.42</v>
      </c>
      <c r="F27" s="11">
        <f t="shared" si="12"/>
        <v>0</v>
      </c>
      <c r="G27" s="11">
        <f t="shared" si="12"/>
        <v>61883.42</v>
      </c>
      <c r="H27" s="11">
        <f t="shared" si="12"/>
        <v>0</v>
      </c>
      <c r="I27" s="11">
        <f t="shared" si="12"/>
        <v>61883.42</v>
      </c>
      <c r="J27" s="11">
        <f t="shared" si="12"/>
        <v>0</v>
      </c>
      <c r="K27" s="11">
        <f t="shared" si="12"/>
        <v>61883.42</v>
      </c>
      <c r="L27" s="11">
        <f t="shared" si="12"/>
        <v>0</v>
      </c>
      <c r="M27" s="11">
        <f t="shared" si="12"/>
        <v>61883.42</v>
      </c>
      <c r="N27" s="11">
        <f t="shared" si="12"/>
        <v>0</v>
      </c>
      <c r="O27" s="11">
        <f t="shared" si="12"/>
        <v>61883.42</v>
      </c>
      <c r="P27" s="11">
        <f t="shared" si="12"/>
        <v>0</v>
      </c>
      <c r="Q27" s="11">
        <f t="shared" si="12"/>
        <v>61883.42</v>
      </c>
      <c r="R27" s="11">
        <f t="shared" si="12"/>
        <v>0</v>
      </c>
      <c r="S27" s="11">
        <f t="shared" si="12"/>
        <v>61883.42</v>
      </c>
      <c r="T27" s="11">
        <f t="shared" si="12"/>
        <v>0</v>
      </c>
      <c r="U27" s="11">
        <f t="shared" si="12"/>
        <v>61883.42</v>
      </c>
      <c r="V27" s="11">
        <f t="shared" si="12"/>
        <v>0</v>
      </c>
      <c r="W27" s="11">
        <f t="shared" si="12"/>
        <v>61883.42</v>
      </c>
      <c r="X27" s="11">
        <f t="shared" si="12"/>
        <v>0</v>
      </c>
      <c r="Y27" s="11">
        <f t="shared" si="12"/>
        <v>61883.42</v>
      </c>
      <c r="Z27" s="11">
        <f t="shared" si="12"/>
        <v>0</v>
      </c>
      <c r="AA27" s="11">
        <f t="shared" si="12"/>
        <v>61883.42</v>
      </c>
      <c r="AB27" s="11">
        <f t="shared" si="12"/>
        <v>61883.42</v>
      </c>
      <c r="AC27" s="11">
        <f t="shared" si="12"/>
        <v>0</v>
      </c>
    </row>
    <row r="28" spans="1:29" x14ac:dyDescent="0.3">
      <c r="A28" s="12" t="s">
        <v>40</v>
      </c>
      <c r="B28" s="13" t="s">
        <v>41</v>
      </c>
      <c r="C28" s="14">
        <v>61883.42</v>
      </c>
      <c r="D28" s="14">
        <v>0</v>
      </c>
      <c r="E28" s="14">
        <f>+C28+D28</f>
        <v>61883.42</v>
      </c>
      <c r="F28" s="14">
        <v>0</v>
      </c>
      <c r="G28" s="14">
        <f>+E28+F28</f>
        <v>61883.42</v>
      </c>
      <c r="H28" s="14">
        <v>0</v>
      </c>
      <c r="I28" s="14">
        <f>+G28+H28</f>
        <v>61883.42</v>
      </c>
      <c r="J28" s="14">
        <v>0</v>
      </c>
      <c r="K28" s="14">
        <f>+I28+J28</f>
        <v>61883.42</v>
      </c>
      <c r="L28" s="14">
        <v>0</v>
      </c>
      <c r="M28" s="14">
        <f>+K28+L28</f>
        <v>61883.42</v>
      </c>
      <c r="N28" s="14">
        <v>0</v>
      </c>
      <c r="O28" s="14">
        <f>+M28+N28</f>
        <v>61883.42</v>
      </c>
      <c r="P28" s="14">
        <v>0</v>
      </c>
      <c r="Q28" s="14">
        <f>+O28+P28</f>
        <v>61883.42</v>
      </c>
      <c r="R28" s="14">
        <v>0</v>
      </c>
      <c r="S28" s="14">
        <f>+Q28+R28</f>
        <v>61883.42</v>
      </c>
      <c r="T28" s="14">
        <v>0</v>
      </c>
      <c r="U28" s="14">
        <f>+S28+T28</f>
        <v>61883.42</v>
      </c>
      <c r="V28" s="14">
        <v>0</v>
      </c>
      <c r="W28" s="14">
        <f>+U28+V28</f>
        <v>61883.42</v>
      </c>
      <c r="X28" s="14">
        <v>0</v>
      </c>
      <c r="Y28" s="14">
        <f>+W28+X28</f>
        <v>61883.42</v>
      </c>
      <c r="Z28" s="14">
        <v>0</v>
      </c>
      <c r="AA28" s="14">
        <f>+Y28+Z28</f>
        <v>61883.42</v>
      </c>
      <c r="AB28" s="14">
        <v>61883.42</v>
      </c>
      <c r="AC28" s="14">
        <f>+AA28-AB28</f>
        <v>0</v>
      </c>
    </row>
    <row r="29" spans="1:29" x14ac:dyDescent="0.25">
      <c r="A29" s="9">
        <v>3.8</v>
      </c>
      <c r="B29" s="10" t="s">
        <v>42</v>
      </c>
      <c r="C29" s="11">
        <f t="shared" ref="C29:AC29" si="13">+C30</f>
        <v>16842.099999999999</v>
      </c>
      <c r="D29" s="11">
        <f t="shared" si="13"/>
        <v>0</v>
      </c>
      <c r="E29" s="11">
        <f t="shared" si="13"/>
        <v>16842.099999999999</v>
      </c>
      <c r="F29" s="11">
        <f t="shared" si="13"/>
        <v>0</v>
      </c>
      <c r="G29" s="11">
        <f t="shared" si="13"/>
        <v>16842.099999999999</v>
      </c>
      <c r="H29" s="11">
        <f t="shared" si="13"/>
        <v>0</v>
      </c>
      <c r="I29" s="11">
        <f t="shared" si="13"/>
        <v>16842.099999999999</v>
      </c>
      <c r="J29" s="11">
        <f t="shared" si="13"/>
        <v>0</v>
      </c>
      <c r="K29" s="11">
        <f t="shared" si="13"/>
        <v>16842.099999999999</v>
      </c>
      <c r="L29" s="11">
        <f t="shared" si="13"/>
        <v>0</v>
      </c>
      <c r="M29" s="11">
        <f t="shared" si="13"/>
        <v>16842.099999999999</v>
      </c>
      <c r="N29" s="11">
        <f t="shared" si="13"/>
        <v>0</v>
      </c>
      <c r="O29" s="11">
        <f t="shared" si="13"/>
        <v>16842.099999999999</v>
      </c>
      <c r="P29" s="11">
        <f t="shared" si="13"/>
        <v>0</v>
      </c>
      <c r="Q29" s="11">
        <f t="shared" si="13"/>
        <v>16842.099999999999</v>
      </c>
      <c r="R29" s="11">
        <f t="shared" si="13"/>
        <v>0</v>
      </c>
      <c r="S29" s="11">
        <f t="shared" si="13"/>
        <v>16842.099999999999</v>
      </c>
      <c r="T29" s="11">
        <f t="shared" si="13"/>
        <v>0</v>
      </c>
      <c r="U29" s="11">
        <f t="shared" si="13"/>
        <v>16842.099999999999</v>
      </c>
      <c r="V29" s="11">
        <f t="shared" si="13"/>
        <v>0</v>
      </c>
      <c r="W29" s="11">
        <f t="shared" si="13"/>
        <v>16842.099999999999</v>
      </c>
      <c r="X29" s="11">
        <f t="shared" si="13"/>
        <v>0</v>
      </c>
      <c r="Y29" s="11">
        <f t="shared" si="13"/>
        <v>16842.099999999999</v>
      </c>
      <c r="Z29" s="11">
        <f t="shared" si="13"/>
        <v>0</v>
      </c>
      <c r="AA29" s="11">
        <f t="shared" si="13"/>
        <v>16842.099999999999</v>
      </c>
      <c r="AB29" s="11">
        <f t="shared" si="13"/>
        <v>15168.88</v>
      </c>
      <c r="AC29" s="11">
        <f t="shared" si="13"/>
        <v>1673.22</v>
      </c>
    </row>
    <row r="30" spans="1:29" x14ac:dyDescent="0.25">
      <c r="A30" s="9" t="s">
        <v>43</v>
      </c>
      <c r="B30" s="10" t="s">
        <v>44</v>
      </c>
      <c r="C30" s="11">
        <f t="shared" ref="C30:AC30" si="14">+C31+C33+C32</f>
        <v>16842.099999999999</v>
      </c>
      <c r="D30" s="11">
        <f t="shared" si="14"/>
        <v>0</v>
      </c>
      <c r="E30" s="11">
        <f t="shared" si="14"/>
        <v>16842.099999999999</v>
      </c>
      <c r="F30" s="11">
        <f t="shared" si="14"/>
        <v>0</v>
      </c>
      <c r="G30" s="11">
        <f t="shared" si="14"/>
        <v>16842.099999999999</v>
      </c>
      <c r="H30" s="11">
        <f t="shared" si="14"/>
        <v>0</v>
      </c>
      <c r="I30" s="11">
        <f t="shared" si="14"/>
        <v>16842.099999999999</v>
      </c>
      <c r="J30" s="11">
        <f t="shared" si="14"/>
        <v>0</v>
      </c>
      <c r="K30" s="11">
        <f t="shared" si="14"/>
        <v>16842.099999999999</v>
      </c>
      <c r="L30" s="11">
        <f t="shared" si="14"/>
        <v>0</v>
      </c>
      <c r="M30" s="11">
        <f t="shared" si="14"/>
        <v>16842.099999999999</v>
      </c>
      <c r="N30" s="11">
        <f t="shared" si="14"/>
        <v>0</v>
      </c>
      <c r="O30" s="11">
        <f t="shared" si="14"/>
        <v>16842.099999999999</v>
      </c>
      <c r="P30" s="11">
        <f t="shared" si="14"/>
        <v>0</v>
      </c>
      <c r="Q30" s="11">
        <f t="shared" si="14"/>
        <v>16842.099999999999</v>
      </c>
      <c r="R30" s="11">
        <f t="shared" si="14"/>
        <v>0</v>
      </c>
      <c r="S30" s="11">
        <f t="shared" si="14"/>
        <v>16842.099999999999</v>
      </c>
      <c r="T30" s="11">
        <f t="shared" si="14"/>
        <v>0</v>
      </c>
      <c r="U30" s="11">
        <f t="shared" si="14"/>
        <v>16842.099999999999</v>
      </c>
      <c r="V30" s="11">
        <f t="shared" si="14"/>
        <v>0</v>
      </c>
      <c r="W30" s="11">
        <f t="shared" si="14"/>
        <v>16842.099999999999</v>
      </c>
      <c r="X30" s="11">
        <f t="shared" si="14"/>
        <v>0</v>
      </c>
      <c r="Y30" s="11">
        <f t="shared" si="14"/>
        <v>16842.099999999999</v>
      </c>
      <c r="Z30" s="11">
        <f t="shared" si="14"/>
        <v>0</v>
      </c>
      <c r="AA30" s="11">
        <f t="shared" si="14"/>
        <v>16842.099999999999</v>
      </c>
      <c r="AB30" s="11">
        <f t="shared" si="14"/>
        <v>15168.88</v>
      </c>
      <c r="AC30" s="11">
        <f t="shared" si="14"/>
        <v>1673.22</v>
      </c>
    </row>
    <row r="31" spans="1:29" x14ac:dyDescent="0.3">
      <c r="A31" s="12" t="s">
        <v>45</v>
      </c>
      <c r="B31" s="13" t="s">
        <v>46</v>
      </c>
      <c r="C31" s="14">
        <v>15168.88</v>
      </c>
      <c r="D31" s="14">
        <v>0</v>
      </c>
      <c r="E31" s="14">
        <f>+C31+D31</f>
        <v>15168.88</v>
      </c>
      <c r="F31" s="14">
        <v>0</v>
      </c>
      <c r="G31" s="14">
        <f>+E31+F31</f>
        <v>15168.88</v>
      </c>
      <c r="H31" s="14">
        <v>0</v>
      </c>
      <c r="I31" s="14">
        <f>+G31+H31</f>
        <v>15168.88</v>
      </c>
      <c r="J31" s="14">
        <v>0</v>
      </c>
      <c r="K31" s="14">
        <f>+I31+J31</f>
        <v>15168.88</v>
      </c>
      <c r="L31" s="14">
        <v>0</v>
      </c>
      <c r="M31" s="14">
        <f>+K31+L31</f>
        <v>15168.88</v>
      </c>
      <c r="N31" s="14">
        <v>0</v>
      </c>
      <c r="O31" s="14">
        <f>+M31+N31</f>
        <v>15168.88</v>
      </c>
      <c r="P31" s="14">
        <v>0</v>
      </c>
      <c r="Q31" s="14">
        <f>+O31+P31</f>
        <v>15168.88</v>
      </c>
      <c r="R31" s="14">
        <v>0</v>
      </c>
      <c r="S31" s="14">
        <f>+Q31+R31</f>
        <v>15168.88</v>
      </c>
      <c r="T31" s="14">
        <v>0</v>
      </c>
      <c r="U31" s="14">
        <f>+S31+T31</f>
        <v>15168.88</v>
      </c>
      <c r="V31" s="14">
        <v>0</v>
      </c>
      <c r="W31" s="14">
        <f>+U31+V31</f>
        <v>15168.88</v>
      </c>
      <c r="X31" s="14">
        <v>0</v>
      </c>
      <c r="Y31" s="14">
        <f>+W31+X31</f>
        <v>15168.88</v>
      </c>
      <c r="Z31" s="14">
        <v>0</v>
      </c>
      <c r="AA31" s="14">
        <f>+Y31+Z31</f>
        <v>15168.88</v>
      </c>
      <c r="AB31" s="14">
        <v>15168.88</v>
      </c>
      <c r="AC31" s="14">
        <f>+AA31-AB31</f>
        <v>0</v>
      </c>
    </row>
    <row r="32" spans="1:29" x14ac:dyDescent="0.3">
      <c r="A32" s="22" t="s">
        <v>47</v>
      </c>
      <c r="B32" s="13" t="s">
        <v>48</v>
      </c>
      <c r="C32" s="14">
        <v>1673.22</v>
      </c>
      <c r="D32" s="14">
        <v>0</v>
      </c>
      <c r="E32" s="14">
        <f>+C32+D32</f>
        <v>1673.22</v>
      </c>
      <c r="F32" s="14">
        <v>0</v>
      </c>
      <c r="G32" s="14">
        <f>+E32+F32</f>
        <v>1673.22</v>
      </c>
      <c r="H32" s="14">
        <v>0</v>
      </c>
      <c r="I32" s="14">
        <f>+G32+H32</f>
        <v>1673.22</v>
      </c>
      <c r="J32" s="14">
        <v>0</v>
      </c>
      <c r="K32" s="14">
        <f>+I32+J32</f>
        <v>1673.22</v>
      </c>
      <c r="L32" s="14">
        <v>0</v>
      </c>
      <c r="M32" s="14">
        <f>+K32+L32</f>
        <v>1673.22</v>
      </c>
      <c r="N32" s="14">
        <v>0</v>
      </c>
      <c r="O32" s="14">
        <f>+M32+N32</f>
        <v>1673.22</v>
      </c>
      <c r="P32" s="14">
        <v>0</v>
      </c>
      <c r="Q32" s="14">
        <f>+O32+P32</f>
        <v>1673.22</v>
      </c>
      <c r="R32" s="14">
        <v>0</v>
      </c>
      <c r="S32" s="14">
        <f>+Q32+R32</f>
        <v>1673.22</v>
      </c>
      <c r="T32" s="14">
        <v>0</v>
      </c>
      <c r="U32" s="14">
        <f>+S32+T32</f>
        <v>1673.22</v>
      </c>
      <c r="V32" s="14">
        <v>0</v>
      </c>
      <c r="W32" s="14">
        <f>+U32+V32</f>
        <v>1673.22</v>
      </c>
      <c r="X32" s="14">
        <v>0</v>
      </c>
      <c r="Y32" s="14">
        <f>+W32+X32</f>
        <v>1673.22</v>
      </c>
      <c r="Z32" s="14">
        <v>0</v>
      </c>
      <c r="AA32" s="14">
        <f>+Y32+Z32</f>
        <v>1673.22</v>
      </c>
      <c r="AB32" s="14">
        <v>0</v>
      </c>
      <c r="AC32" s="14">
        <f>+AA32-AB32</f>
        <v>1673.22</v>
      </c>
    </row>
    <row r="33" spans="1:32" x14ac:dyDescent="0.3">
      <c r="A33" s="22" t="s">
        <v>49</v>
      </c>
      <c r="B33" s="13" t="s">
        <v>48</v>
      </c>
      <c r="C33" s="14">
        <v>0</v>
      </c>
      <c r="D33" s="14">
        <v>0</v>
      </c>
      <c r="E33" s="14">
        <f>+C33+D33</f>
        <v>0</v>
      </c>
      <c r="F33" s="14">
        <v>0</v>
      </c>
      <c r="G33" s="14">
        <f>+E33+F33</f>
        <v>0</v>
      </c>
      <c r="H33" s="14">
        <v>0</v>
      </c>
      <c r="I33" s="14">
        <f>+G33+H33</f>
        <v>0</v>
      </c>
      <c r="J33" s="14">
        <v>0</v>
      </c>
      <c r="K33" s="14">
        <f>+I33+J33</f>
        <v>0</v>
      </c>
      <c r="L33" s="14">
        <v>0</v>
      </c>
      <c r="M33" s="14">
        <f>+K33+L33</f>
        <v>0</v>
      </c>
      <c r="N33" s="14">
        <v>0</v>
      </c>
      <c r="O33" s="14">
        <f>+M33+N33</f>
        <v>0</v>
      </c>
      <c r="P33" s="14">
        <v>0</v>
      </c>
      <c r="Q33" s="14">
        <f>+O33+P33</f>
        <v>0</v>
      </c>
      <c r="R33" s="14">
        <v>0</v>
      </c>
      <c r="S33" s="14">
        <f>+Q33+R33</f>
        <v>0</v>
      </c>
      <c r="T33" s="14">
        <v>0</v>
      </c>
      <c r="U33" s="14">
        <f>+S33+T33</f>
        <v>0</v>
      </c>
      <c r="V33" s="14">
        <v>0</v>
      </c>
      <c r="W33" s="14">
        <f>+U33+V33</f>
        <v>0</v>
      </c>
      <c r="X33" s="14">
        <v>0</v>
      </c>
      <c r="Y33" s="14">
        <f>+W33+X33</f>
        <v>0</v>
      </c>
      <c r="Z33" s="14">
        <v>0</v>
      </c>
      <c r="AA33" s="14">
        <f>+Y33+Z33</f>
        <v>0</v>
      </c>
      <c r="AB33" s="14">
        <v>0</v>
      </c>
      <c r="AC33" s="14">
        <f>+AA33-AB33</f>
        <v>0</v>
      </c>
    </row>
    <row r="34" spans="1:32" ht="14.25" thickBot="1" x14ac:dyDescent="0.35">
      <c r="A34" s="24"/>
      <c r="B34" s="25" t="s">
        <v>50</v>
      </c>
      <c r="C34" s="16">
        <f t="shared" ref="C34:AC34" si="15">+C25+C16</f>
        <v>186390.81</v>
      </c>
      <c r="D34" s="16">
        <f t="shared" si="15"/>
        <v>0</v>
      </c>
      <c r="E34" s="16">
        <f t="shared" si="15"/>
        <v>186390.81</v>
      </c>
      <c r="F34" s="16">
        <f t="shared" si="15"/>
        <v>0</v>
      </c>
      <c r="G34" s="16">
        <f t="shared" si="15"/>
        <v>186390.81</v>
      </c>
      <c r="H34" s="16">
        <f t="shared" si="15"/>
        <v>0</v>
      </c>
      <c r="I34" s="16">
        <f t="shared" si="15"/>
        <v>186390.81</v>
      </c>
      <c r="J34" s="16">
        <f t="shared" si="15"/>
        <v>10000</v>
      </c>
      <c r="K34" s="16">
        <f t="shared" si="15"/>
        <v>196390.81</v>
      </c>
      <c r="L34" s="16">
        <f t="shared" si="15"/>
        <v>0</v>
      </c>
      <c r="M34" s="16">
        <f t="shared" si="15"/>
        <v>196390.81</v>
      </c>
      <c r="N34" s="16">
        <f t="shared" si="15"/>
        <v>0</v>
      </c>
      <c r="O34" s="16">
        <f t="shared" si="15"/>
        <v>196390.81</v>
      </c>
      <c r="P34" s="16">
        <f t="shared" si="15"/>
        <v>0</v>
      </c>
      <c r="Q34" s="16">
        <f t="shared" si="15"/>
        <v>196390.81</v>
      </c>
      <c r="R34" s="16">
        <f t="shared" si="15"/>
        <v>21991.39</v>
      </c>
      <c r="S34" s="16">
        <f t="shared" si="15"/>
        <v>218382.19999999998</v>
      </c>
      <c r="T34" s="16">
        <f t="shared" si="15"/>
        <v>21991.39</v>
      </c>
      <c r="U34" s="16">
        <f t="shared" si="15"/>
        <v>240373.59</v>
      </c>
      <c r="V34" s="16">
        <f t="shared" si="15"/>
        <v>0</v>
      </c>
      <c r="W34" s="16">
        <f t="shared" si="15"/>
        <v>240373.59</v>
      </c>
      <c r="X34" s="16">
        <f t="shared" si="15"/>
        <v>0</v>
      </c>
      <c r="Y34" s="16">
        <f t="shared" si="15"/>
        <v>240373.59</v>
      </c>
      <c r="Z34" s="16">
        <f t="shared" si="15"/>
        <v>30797.95</v>
      </c>
      <c r="AA34" s="16">
        <f t="shared" si="15"/>
        <v>271171.53999999998</v>
      </c>
      <c r="AB34" s="16">
        <f t="shared" si="15"/>
        <v>269498.32</v>
      </c>
      <c r="AC34" s="16">
        <f t="shared" si="15"/>
        <v>1673.22</v>
      </c>
      <c r="AF34" s="1"/>
    </row>
    <row r="35" spans="1:32" ht="15" thickTop="1" thickBot="1" x14ac:dyDescent="0.35">
      <c r="A35" s="24"/>
      <c r="B35" s="26" t="s">
        <v>51</v>
      </c>
      <c r="C35" s="27">
        <f t="shared" ref="C35:AC35" si="16">+C34+C15</f>
        <v>267634.25</v>
      </c>
      <c r="D35" s="27">
        <f t="shared" si="16"/>
        <v>0</v>
      </c>
      <c r="E35" s="27">
        <f t="shared" si="16"/>
        <v>267634.25</v>
      </c>
      <c r="F35" s="27">
        <f t="shared" si="16"/>
        <v>500</v>
      </c>
      <c r="G35" s="27">
        <f t="shared" si="16"/>
        <v>268134.25</v>
      </c>
      <c r="H35" s="27">
        <f t="shared" si="16"/>
        <v>0</v>
      </c>
      <c r="I35" s="27">
        <f t="shared" si="16"/>
        <v>268134.25</v>
      </c>
      <c r="J35" s="27">
        <f t="shared" si="16"/>
        <v>10000</v>
      </c>
      <c r="K35" s="27">
        <f t="shared" si="16"/>
        <v>278134.25</v>
      </c>
      <c r="L35" s="27">
        <f t="shared" si="16"/>
        <v>0</v>
      </c>
      <c r="M35" s="27">
        <f t="shared" si="16"/>
        <v>278134.25</v>
      </c>
      <c r="N35" s="27">
        <f t="shared" si="16"/>
        <v>0</v>
      </c>
      <c r="O35" s="27">
        <f t="shared" si="16"/>
        <v>278134.25</v>
      </c>
      <c r="P35" s="27">
        <f t="shared" si="16"/>
        <v>0</v>
      </c>
      <c r="Q35" s="27">
        <f t="shared" si="16"/>
        <v>278134.25</v>
      </c>
      <c r="R35" s="27">
        <f t="shared" si="16"/>
        <v>21991.39</v>
      </c>
      <c r="S35" s="27">
        <f t="shared" si="16"/>
        <v>300125.64</v>
      </c>
      <c r="T35" s="27">
        <f t="shared" si="16"/>
        <v>21991.39</v>
      </c>
      <c r="U35" s="27">
        <f t="shared" si="16"/>
        <v>322117.03000000003</v>
      </c>
      <c r="V35" s="27">
        <f t="shared" si="16"/>
        <v>0</v>
      </c>
      <c r="W35" s="27">
        <f t="shared" si="16"/>
        <v>322117.03000000003</v>
      </c>
      <c r="X35" s="27">
        <f t="shared" si="16"/>
        <v>0</v>
      </c>
      <c r="Y35" s="27">
        <f t="shared" si="16"/>
        <v>322117.03000000003</v>
      </c>
      <c r="Z35" s="27">
        <f t="shared" si="16"/>
        <v>28994.21</v>
      </c>
      <c r="AA35" s="27">
        <f t="shared" si="16"/>
        <v>351111.24</v>
      </c>
      <c r="AB35" s="27">
        <f t="shared" si="16"/>
        <v>349438.02</v>
      </c>
      <c r="AC35" s="27">
        <f t="shared" si="16"/>
        <v>1673.22</v>
      </c>
    </row>
    <row r="36" spans="1:32" ht="52.5" thickTop="1" thickBot="1" x14ac:dyDescent="0.3">
      <c r="A36" s="3" t="s">
        <v>2</v>
      </c>
      <c r="B36" s="4" t="s">
        <v>3</v>
      </c>
      <c r="C36" s="5" t="s">
        <v>221</v>
      </c>
      <c r="D36" s="5" t="s">
        <v>251</v>
      </c>
      <c r="E36" s="5" t="s">
        <v>221</v>
      </c>
      <c r="F36" s="5" t="s">
        <v>252</v>
      </c>
      <c r="G36" s="5" t="s">
        <v>221</v>
      </c>
      <c r="H36" s="5" t="s">
        <v>253</v>
      </c>
      <c r="I36" s="5" t="s">
        <v>221</v>
      </c>
      <c r="J36" s="5" t="s">
        <v>264</v>
      </c>
      <c r="K36" s="5" t="s">
        <v>221</v>
      </c>
      <c r="L36" s="5" t="s">
        <v>265</v>
      </c>
      <c r="M36" s="5" t="s">
        <v>221</v>
      </c>
      <c r="N36" s="5" t="s">
        <v>266</v>
      </c>
      <c r="O36" s="5" t="s">
        <v>221</v>
      </c>
      <c r="P36" s="5" t="s">
        <v>250</v>
      </c>
      <c r="Q36" s="5" t="s">
        <v>221</v>
      </c>
      <c r="R36" s="5" t="s">
        <v>250</v>
      </c>
      <c r="S36" s="5" t="s">
        <v>221</v>
      </c>
      <c r="T36" s="115" t="s">
        <v>250</v>
      </c>
      <c r="U36" s="5" t="s">
        <v>221</v>
      </c>
      <c r="V36" s="5" t="s">
        <v>250</v>
      </c>
      <c r="W36" s="5" t="s">
        <v>221</v>
      </c>
      <c r="X36" s="5" t="s">
        <v>250</v>
      </c>
      <c r="Y36" s="5" t="s">
        <v>221</v>
      </c>
      <c r="Z36" s="5" t="s">
        <v>250</v>
      </c>
      <c r="AA36" s="5" t="s">
        <v>221</v>
      </c>
      <c r="AB36" s="5" t="s">
        <v>280</v>
      </c>
      <c r="AC36" s="5" t="s">
        <v>221</v>
      </c>
    </row>
    <row r="37" spans="1:32" x14ac:dyDescent="0.25">
      <c r="A37" s="30">
        <v>5</v>
      </c>
      <c r="B37" s="31" t="s">
        <v>52</v>
      </c>
      <c r="C37" s="32">
        <f t="shared" ref="C37:AC37" si="17">+C38+C49+C64+C70</f>
        <v>81243.44</v>
      </c>
      <c r="D37" s="32">
        <f t="shared" si="17"/>
        <v>0</v>
      </c>
      <c r="E37" s="32">
        <f t="shared" si="17"/>
        <v>81243.44</v>
      </c>
      <c r="F37" s="32">
        <f t="shared" si="17"/>
        <v>-301.10000000000002</v>
      </c>
      <c r="G37" s="32">
        <f t="shared" si="17"/>
        <v>80942.34</v>
      </c>
      <c r="H37" s="32">
        <f t="shared" si="17"/>
        <v>-2198.9</v>
      </c>
      <c r="I37" s="32">
        <f t="shared" si="17"/>
        <v>78743.44</v>
      </c>
      <c r="J37" s="32">
        <f t="shared" si="17"/>
        <v>0</v>
      </c>
      <c r="K37" s="32">
        <f t="shared" si="17"/>
        <v>78743.44</v>
      </c>
      <c r="L37" s="32">
        <f t="shared" si="17"/>
        <v>0</v>
      </c>
      <c r="M37" s="32">
        <f t="shared" si="17"/>
        <v>78743.44</v>
      </c>
      <c r="N37" s="32">
        <f t="shared" si="17"/>
        <v>0</v>
      </c>
      <c r="O37" s="32">
        <f t="shared" si="17"/>
        <v>78743.44</v>
      </c>
      <c r="P37" s="32">
        <f t="shared" si="17"/>
        <v>0</v>
      </c>
      <c r="Q37" s="32">
        <f t="shared" si="17"/>
        <v>78743.44</v>
      </c>
      <c r="R37" s="32">
        <f t="shared" si="17"/>
        <v>0</v>
      </c>
      <c r="S37" s="32">
        <f t="shared" si="17"/>
        <v>78743.44</v>
      </c>
      <c r="T37" s="32">
        <f t="shared" si="17"/>
        <v>0</v>
      </c>
      <c r="U37" s="32">
        <f t="shared" si="17"/>
        <v>78743.44</v>
      </c>
      <c r="V37" s="32">
        <f t="shared" si="17"/>
        <v>0</v>
      </c>
      <c r="W37" s="32">
        <f t="shared" si="17"/>
        <v>78743.439999999988</v>
      </c>
      <c r="X37" s="32">
        <f t="shared" si="17"/>
        <v>0</v>
      </c>
      <c r="Y37" s="32">
        <f t="shared" si="17"/>
        <v>78743.439999999988</v>
      </c>
      <c r="Z37" s="32">
        <f t="shared" si="17"/>
        <v>470.43</v>
      </c>
      <c r="AA37" s="32">
        <f t="shared" si="17"/>
        <v>79213.87</v>
      </c>
      <c r="AB37" s="32">
        <f>+AB38+AB49+AB64+AB70</f>
        <v>75062.62999999999</v>
      </c>
      <c r="AC37" s="32">
        <f t="shared" si="17"/>
        <v>4151.24</v>
      </c>
    </row>
    <row r="38" spans="1:32" x14ac:dyDescent="0.25">
      <c r="A38" s="33">
        <v>5.0999999999999996</v>
      </c>
      <c r="B38" s="10" t="s">
        <v>53</v>
      </c>
      <c r="C38" s="11">
        <f t="shared" ref="C38:AC38" si="18">+C39+C41+C44+C46</f>
        <v>65518.25</v>
      </c>
      <c r="D38" s="11">
        <f t="shared" si="18"/>
        <v>0</v>
      </c>
      <c r="E38" s="11">
        <f t="shared" si="18"/>
        <v>65518.25</v>
      </c>
      <c r="F38" s="11">
        <f t="shared" si="18"/>
        <v>-301.10000000000002</v>
      </c>
      <c r="G38" s="11">
        <f t="shared" si="18"/>
        <v>65217.15</v>
      </c>
      <c r="H38" s="11">
        <f t="shared" si="18"/>
        <v>-2198.9</v>
      </c>
      <c r="I38" s="11">
        <f t="shared" si="18"/>
        <v>63018.25</v>
      </c>
      <c r="J38" s="11">
        <f t="shared" si="18"/>
        <v>0</v>
      </c>
      <c r="K38" s="11">
        <f t="shared" si="18"/>
        <v>63018.25</v>
      </c>
      <c r="L38" s="11">
        <f t="shared" si="18"/>
        <v>0</v>
      </c>
      <c r="M38" s="11">
        <f t="shared" si="18"/>
        <v>63018.25</v>
      </c>
      <c r="N38" s="11">
        <f t="shared" si="18"/>
        <v>0</v>
      </c>
      <c r="O38" s="11">
        <f t="shared" si="18"/>
        <v>63018.25</v>
      </c>
      <c r="P38" s="11">
        <f t="shared" si="18"/>
        <v>0</v>
      </c>
      <c r="Q38" s="11">
        <f t="shared" si="18"/>
        <v>63018.25</v>
      </c>
      <c r="R38" s="11">
        <f t="shared" si="18"/>
        <v>0</v>
      </c>
      <c r="S38" s="11">
        <f t="shared" si="18"/>
        <v>63018.25</v>
      </c>
      <c r="T38" s="11">
        <f t="shared" si="18"/>
        <v>0</v>
      </c>
      <c r="U38" s="11">
        <f t="shared" si="18"/>
        <v>63018.25</v>
      </c>
      <c r="V38" s="11">
        <f t="shared" si="18"/>
        <v>0</v>
      </c>
      <c r="W38" s="11">
        <f t="shared" si="18"/>
        <v>63018.25</v>
      </c>
      <c r="X38" s="11">
        <f t="shared" si="18"/>
        <v>0</v>
      </c>
      <c r="Y38" s="11">
        <f t="shared" si="18"/>
        <v>63018.25</v>
      </c>
      <c r="Z38" s="11">
        <f t="shared" si="18"/>
        <v>0</v>
      </c>
      <c r="AA38" s="11">
        <f t="shared" si="18"/>
        <v>63018.25</v>
      </c>
      <c r="AB38" s="11">
        <f t="shared" si="18"/>
        <v>61881.909999999996</v>
      </c>
      <c r="AC38" s="11">
        <f t="shared" si="18"/>
        <v>1136.3400000000001</v>
      </c>
    </row>
    <row r="39" spans="1:32" x14ac:dyDescent="0.25">
      <c r="A39" s="33" t="s">
        <v>54</v>
      </c>
      <c r="B39" s="10" t="s">
        <v>55</v>
      </c>
      <c r="C39" s="11">
        <f t="shared" ref="C39:AC39" si="19">+C40</f>
        <v>46320</v>
      </c>
      <c r="D39" s="11">
        <f t="shared" si="19"/>
        <v>0</v>
      </c>
      <c r="E39" s="11">
        <f t="shared" si="19"/>
        <v>46320</v>
      </c>
      <c r="F39" s="11">
        <f t="shared" si="19"/>
        <v>0</v>
      </c>
      <c r="G39" s="11">
        <f t="shared" si="19"/>
        <v>46320</v>
      </c>
      <c r="H39" s="11">
        <f t="shared" si="19"/>
        <v>0</v>
      </c>
      <c r="I39" s="11">
        <f t="shared" si="19"/>
        <v>46320</v>
      </c>
      <c r="J39" s="11">
        <f t="shared" si="19"/>
        <v>0</v>
      </c>
      <c r="K39" s="11">
        <f t="shared" si="19"/>
        <v>46320</v>
      </c>
      <c r="L39" s="11">
        <f t="shared" si="19"/>
        <v>0</v>
      </c>
      <c r="M39" s="11">
        <f t="shared" si="19"/>
        <v>46320</v>
      </c>
      <c r="N39" s="11">
        <f t="shared" si="19"/>
        <v>0</v>
      </c>
      <c r="O39" s="11">
        <f t="shared" si="19"/>
        <v>46320</v>
      </c>
      <c r="P39" s="11">
        <f t="shared" si="19"/>
        <v>0</v>
      </c>
      <c r="Q39" s="11">
        <f t="shared" si="19"/>
        <v>46320</v>
      </c>
      <c r="R39" s="11">
        <f t="shared" si="19"/>
        <v>0</v>
      </c>
      <c r="S39" s="11">
        <f t="shared" si="19"/>
        <v>46320</v>
      </c>
      <c r="T39" s="11">
        <f t="shared" si="19"/>
        <v>0</v>
      </c>
      <c r="U39" s="11">
        <f t="shared" si="19"/>
        <v>46320</v>
      </c>
      <c r="V39" s="11">
        <f t="shared" si="19"/>
        <v>0</v>
      </c>
      <c r="W39" s="11">
        <f t="shared" si="19"/>
        <v>46320</v>
      </c>
      <c r="X39" s="11">
        <f t="shared" si="19"/>
        <v>0</v>
      </c>
      <c r="Y39" s="11">
        <f t="shared" si="19"/>
        <v>46320</v>
      </c>
      <c r="Z39" s="11">
        <f t="shared" si="19"/>
        <v>0</v>
      </c>
      <c r="AA39" s="11">
        <f t="shared" si="19"/>
        <v>46320</v>
      </c>
      <c r="AB39" s="11">
        <f t="shared" si="19"/>
        <v>46080</v>
      </c>
      <c r="AC39" s="11">
        <f t="shared" si="19"/>
        <v>240</v>
      </c>
    </row>
    <row r="40" spans="1:32" x14ac:dyDescent="0.3">
      <c r="A40" s="34" t="s">
        <v>56</v>
      </c>
      <c r="B40" s="13" t="s">
        <v>57</v>
      </c>
      <c r="C40" s="14">
        <v>46320</v>
      </c>
      <c r="D40" s="14">
        <v>0</v>
      </c>
      <c r="E40" s="14">
        <f>+C40+D40</f>
        <v>46320</v>
      </c>
      <c r="F40" s="14">
        <v>0</v>
      </c>
      <c r="G40" s="14">
        <f>+E40+F40</f>
        <v>46320</v>
      </c>
      <c r="H40" s="14">
        <v>0</v>
      </c>
      <c r="I40" s="14">
        <f>+G40+H40</f>
        <v>46320</v>
      </c>
      <c r="J40" s="14">
        <v>0</v>
      </c>
      <c r="K40" s="14">
        <f>+I40+J40</f>
        <v>46320</v>
      </c>
      <c r="L40" s="14">
        <v>0</v>
      </c>
      <c r="M40" s="14">
        <f>+K40+L40</f>
        <v>46320</v>
      </c>
      <c r="N40" s="14">
        <v>0</v>
      </c>
      <c r="O40" s="14">
        <f>+M40+N40</f>
        <v>46320</v>
      </c>
      <c r="P40" s="14">
        <v>0</v>
      </c>
      <c r="Q40" s="14">
        <f>+O40+P40</f>
        <v>46320</v>
      </c>
      <c r="R40" s="14">
        <v>0</v>
      </c>
      <c r="S40" s="14">
        <f>+Q40+R40</f>
        <v>46320</v>
      </c>
      <c r="T40" s="14">
        <v>0</v>
      </c>
      <c r="U40" s="14">
        <f>+S40+T40</f>
        <v>46320</v>
      </c>
      <c r="V40" s="14">
        <v>0</v>
      </c>
      <c r="W40" s="14">
        <f>+U40+V40</f>
        <v>46320</v>
      </c>
      <c r="X40" s="14">
        <v>0</v>
      </c>
      <c r="Y40" s="14">
        <f>+W40+X40</f>
        <v>46320</v>
      </c>
      <c r="Z40" s="14">
        <v>0</v>
      </c>
      <c r="AA40" s="14">
        <f>+Y40+Z40</f>
        <v>46320</v>
      </c>
      <c r="AB40" s="14">
        <v>46080</v>
      </c>
      <c r="AC40" s="14">
        <f>+AA40-AB40</f>
        <v>240</v>
      </c>
    </row>
    <row r="41" spans="1:32" x14ac:dyDescent="0.25">
      <c r="A41" s="33" t="s">
        <v>58</v>
      </c>
      <c r="B41" s="10" t="s">
        <v>59</v>
      </c>
      <c r="C41" s="11">
        <f t="shared" ref="C41:AC41" si="20">+C42+C43</f>
        <v>7150</v>
      </c>
      <c r="D41" s="11">
        <f t="shared" si="20"/>
        <v>0</v>
      </c>
      <c r="E41" s="11">
        <f t="shared" si="20"/>
        <v>7150</v>
      </c>
      <c r="F41" s="11">
        <f t="shared" si="20"/>
        <v>0</v>
      </c>
      <c r="G41" s="11">
        <f t="shared" si="20"/>
        <v>7150</v>
      </c>
      <c r="H41" s="11">
        <f t="shared" si="20"/>
        <v>0</v>
      </c>
      <c r="I41" s="11">
        <f t="shared" si="20"/>
        <v>7150</v>
      </c>
      <c r="J41" s="11">
        <f t="shared" si="20"/>
        <v>0</v>
      </c>
      <c r="K41" s="11">
        <f t="shared" si="20"/>
        <v>7150</v>
      </c>
      <c r="L41" s="11">
        <f t="shared" si="20"/>
        <v>0</v>
      </c>
      <c r="M41" s="11">
        <f t="shared" si="20"/>
        <v>7150</v>
      </c>
      <c r="N41" s="11">
        <f t="shared" si="20"/>
        <v>0</v>
      </c>
      <c r="O41" s="11">
        <f t="shared" si="20"/>
        <v>7150</v>
      </c>
      <c r="P41" s="11">
        <f t="shared" si="20"/>
        <v>0</v>
      </c>
      <c r="Q41" s="11">
        <f t="shared" si="20"/>
        <v>7150</v>
      </c>
      <c r="R41" s="11">
        <f t="shared" si="20"/>
        <v>0</v>
      </c>
      <c r="S41" s="11">
        <f t="shared" si="20"/>
        <v>7150</v>
      </c>
      <c r="T41" s="11">
        <f t="shared" si="20"/>
        <v>0</v>
      </c>
      <c r="U41" s="11">
        <f t="shared" si="20"/>
        <v>7150</v>
      </c>
      <c r="V41" s="11">
        <f t="shared" si="20"/>
        <v>0</v>
      </c>
      <c r="W41" s="11">
        <f t="shared" si="20"/>
        <v>7150</v>
      </c>
      <c r="X41" s="11">
        <f t="shared" si="20"/>
        <v>0</v>
      </c>
      <c r="Y41" s="11">
        <f t="shared" si="20"/>
        <v>7150</v>
      </c>
      <c r="Z41" s="11">
        <f t="shared" si="20"/>
        <v>0</v>
      </c>
      <c r="AA41" s="11">
        <f t="shared" si="20"/>
        <v>7150</v>
      </c>
      <c r="AB41" s="11">
        <f t="shared" si="20"/>
        <v>6659.45</v>
      </c>
      <c r="AC41" s="11">
        <f t="shared" si="20"/>
        <v>490.55000000000018</v>
      </c>
    </row>
    <row r="42" spans="1:32" x14ac:dyDescent="0.3">
      <c r="A42" s="34" t="s">
        <v>60</v>
      </c>
      <c r="B42" s="13" t="s">
        <v>61</v>
      </c>
      <c r="C42" s="14">
        <f>3860+235</f>
        <v>4095</v>
      </c>
      <c r="D42" s="14">
        <v>0</v>
      </c>
      <c r="E42" s="14">
        <f>+C42+D42</f>
        <v>4095</v>
      </c>
      <c r="F42" s="14">
        <v>0</v>
      </c>
      <c r="G42" s="14">
        <f>+E42+F42</f>
        <v>4095</v>
      </c>
      <c r="H42" s="14">
        <v>0</v>
      </c>
      <c r="I42" s="14">
        <f>+G42+H42</f>
        <v>4095</v>
      </c>
      <c r="J42" s="14">
        <v>0</v>
      </c>
      <c r="K42" s="14">
        <f>+I42+J42</f>
        <v>4095</v>
      </c>
      <c r="L42" s="14">
        <v>0</v>
      </c>
      <c r="M42" s="14">
        <f>+K42+L42</f>
        <v>4095</v>
      </c>
      <c r="N42" s="14">
        <v>0</v>
      </c>
      <c r="O42" s="14">
        <f>+M42+N42</f>
        <v>4095</v>
      </c>
      <c r="P42" s="14">
        <v>0</v>
      </c>
      <c r="Q42" s="14">
        <f>+O42+P42</f>
        <v>4095</v>
      </c>
      <c r="R42" s="14">
        <v>0</v>
      </c>
      <c r="S42" s="14">
        <f>+Q42+R42</f>
        <v>4095</v>
      </c>
      <c r="T42" s="14">
        <v>0</v>
      </c>
      <c r="U42" s="14">
        <f>+S42+T42</f>
        <v>4095</v>
      </c>
      <c r="V42" s="14">
        <v>0</v>
      </c>
      <c r="W42" s="14">
        <f>+U42+V42</f>
        <v>4095</v>
      </c>
      <c r="X42" s="14">
        <v>0</v>
      </c>
      <c r="Y42" s="14">
        <f>+W42+X42</f>
        <v>4095</v>
      </c>
      <c r="Z42" s="14">
        <v>0</v>
      </c>
      <c r="AA42" s="14">
        <f>+Y42+Z42</f>
        <v>4095</v>
      </c>
      <c r="AB42" s="14">
        <v>3839.25</v>
      </c>
      <c r="AC42" s="14">
        <f>+AA42-AB42</f>
        <v>255.75</v>
      </c>
    </row>
    <row r="43" spans="1:32" x14ac:dyDescent="0.3">
      <c r="A43" s="34" t="s">
        <v>62</v>
      </c>
      <c r="B43" s="13" t="s">
        <v>63</v>
      </c>
      <c r="C43" s="14">
        <f>470*6+235</f>
        <v>3055</v>
      </c>
      <c r="D43" s="14">
        <v>0</v>
      </c>
      <c r="E43" s="14">
        <f>+C43+D43</f>
        <v>3055</v>
      </c>
      <c r="F43" s="14">
        <v>0</v>
      </c>
      <c r="G43" s="14">
        <f>+E43+F43</f>
        <v>3055</v>
      </c>
      <c r="H43" s="14">
        <v>0</v>
      </c>
      <c r="I43" s="14">
        <f>+G43+H43</f>
        <v>3055</v>
      </c>
      <c r="J43" s="14">
        <v>0</v>
      </c>
      <c r="K43" s="14">
        <f>+I43+J43</f>
        <v>3055</v>
      </c>
      <c r="L43" s="14">
        <v>0</v>
      </c>
      <c r="M43" s="14">
        <f>+K43+L43</f>
        <v>3055</v>
      </c>
      <c r="N43" s="14">
        <v>0</v>
      </c>
      <c r="O43" s="14">
        <f>+M43+N43</f>
        <v>3055</v>
      </c>
      <c r="P43" s="14">
        <v>0</v>
      </c>
      <c r="Q43" s="14">
        <f>+O43+P43</f>
        <v>3055</v>
      </c>
      <c r="R43" s="14">
        <v>0</v>
      </c>
      <c r="S43" s="14">
        <f>+Q43+R43</f>
        <v>3055</v>
      </c>
      <c r="T43" s="14">
        <v>0</v>
      </c>
      <c r="U43" s="14">
        <f>+S43+T43</f>
        <v>3055</v>
      </c>
      <c r="V43" s="14">
        <v>0</v>
      </c>
      <c r="W43" s="14">
        <f>+U43+V43</f>
        <v>3055</v>
      </c>
      <c r="X43" s="14">
        <v>0</v>
      </c>
      <c r="Y43" s="14">
        <f>+W43+X43</f>
        <v>3055</v>
      </c>
      <c r="Z43" s="14">
        <v>0</v>
      </c>
      <c r="AA43" s="14">
        <f>+Y43+Z43</f>
        <v>3055</v>
      </c>
      <c r="AB43" s="14">
        <v>2820.2</v>
      </c>
      <c r="AC43" s="14">
        <f>+AA43-AB43</f>
        <v>234.80000000000018</v>
      </c>
    </row>
    <row r="44" spans="1:32" x14ac:dyDescent="0.25">
      <c r="A44" s="33" t="s">
        <v>64</v>
      </c>
      <c r="B44" s="10" t="s">
        <v>65</v>
      </c>
      <c r="C44" s="11">
        <f t="shared" ref="C44:AC44" si="21">+C45</f>
        <v>2500</v>
      </c>
      <c r="D44" s="11">
        <f t="shared" si="21"/>
        <v>0</v>
      </c>
      <c r="E44" s="11">
        <f t="shared" si="21"/>
        <v>2500</v>
      </c>
      <c r="F44" s="11">
        <f t="shared" si="21"/>
        <v>-301.10000000000002</v>
      </c>
      <c r="G44" s="11">
        <f t="shared" si="21"/>
        <v>2198.9</v>
      </c>
      <c r="H44" s="11">
        <f t="shared" si="21"/>
        <v>-2198.9</v>
      </c>
      <c r="I44" s="11">
        <f t="shared" si="21"/>
        <v>0</v>
      </c>
      <c r="J44" s="11">
        <f t="shared" si="21"/>
        <v>0</v>
      </c>
      <c r="K44" s="11">
        <f t="shared" si="21"/>
        <v>0</v>
      </c>
      <c r="L44" s="11">
        <f t="shared" si="21"/>
        <v>0</v>
      </c>
      <c r="M44" s="11">
        <f t="shared" si="21"/>
        <v>0</v>
      </c>
      <c r="N44" s="11">
        <f t="shared" si="21"/>
        <v>0</v>
      </c>
      <c r="O44" s="11">
        <f t="shared" si="21"/>
        <v>0</v>
      </c>
      <c r="P44" s="11">
        <f t="shared" si="21"/>
        <v>0</v>
      </c>
      <c r="Q44" s="11">
        <f t="shared" si="21"/>
        <v>0</v>
      </c>
      <c r="R44" s="11">
        <f t="shared" si="21"/>
        <v>0</v>
      </c>
      <c r="S44" s="11">
        <f t="shared" si="21"/>
        <v>0</v>
      </c>
      <c r="T44" s="11">
        <f t="shared" si="21"/>
        <v>0</v>
      </c>
      <c r="U44" s="11">
        <f t="shared" si="21"/>
        <v>0</v>
      </c>
      <c r="V44" s="11">
        <f t="shared" si="21"/>
        <v>0</v>
      </c>
      <c r="W44" s="11">
        <f t="shared" si="21"/>
        <v>0</v>
      </c>
      <c r="X44" s="11">
        <f t="shared" si="21"/>
        <v>0</v>
      </c>
      <c r="Y44" s="11">
        <f t="shared" si="21"/>
        <v>0</v>
      </c>
      <c r="Z44" s="11">
        <f t="shared" si="21"/>
        <v>0</v>
      </c>
      <c r="AA44" s="11">
        <f t="shared" si="21"/>
        <v>0</v>
      </c>
      <c r="AB44" s="11">
        <f t="shared" si="21"/>
        <v>0</v>
      </c>
      <c r="AC44" s="11">
        <f t="shared" si="21"/>
        <v>0</v>
      </c>
    </row>
    <row r="45" spans="1:32" x14ac:dyDescent="0.3">
      <c r="A45" s="34" t="s">
        <v>66</v>
      </c>
      <c r="B45" s="13" t="s">
        <v>67</v>
      </c>
      <c r="C45" s="14">
        <v>2500</v>
      </c>
      <c r="D45" s="14">
        <v>0</v>
      </c>
      <c r="E45" s="14">
        <f>+C45+D45</f>
        <v>2500</v>
      </c>
      <c r="F45" s="14">
        <v>-301.10000000000002</v>
      </c>
      <c r="G45" s="14">
        <f>+E45+F45</f>
        <v>2198.9</v>
      </c>
      <c r="H45" s="14">
        <v>-2198.9</v>
      </c>
      <c r="I45" s="14">
        <f>+G45+H45</f>
        <v>0</v>
      </c>
      <c r="J45" s="14">
        <v>0</v>
      </c>
      <c r="K45" s="14">
        <f>+I45+J45</f>
        <v>0</v>
      </c>
      <c r="L45" s="14">
        <v>0</v>
      </c>
      <c r="M45" s="14">
        <f>+K45+L45</f>
        <v>0</v>
      </c>
      <c r="N45" s="14">
        <v>0</v>
      </c>
      <c r="O45" s="14">
        <f>+M45+N45</f>
        <v>0</v>
      </c>
      <c r="P45" s="14">
        <v>0</v>
      </c>
      <c r="Q45" s="14">
        <f>+O45+P45</f>
        <v>0</v>
      </c>
      <c r="R45" s="14">
        <v>0</v>
      </c>
      <c r="S45" s="14">
        <f>+Q45+R45</f>
        <v>0</v>
      </c>
      <c r="T45" s="14">
        <v>0</v>
      </c>
      <c r="U45" s="14">
        <f>+S45+T45</f>
        <v>0</v>
      </c>
      <c r="V45" s="14">
        <v>0</v>
      </c>
      <c r="W45" s="14">
        <f>+U45+V45</f>
        <v>0</v>
      </c>
      <c r="X45" s="14">
        <v>0</v>
      </c>
      <c r="Y45" s="14">
        <f>+W45+X45</f>
        <v>0</v>
      </c>
      <c r="Z45" s="14">
        <v>0</v>
      </c>
      <c r="AA45" s="14">
        <f>+Y45+Z45</f>
        <v>0</v>
      </c>
      <c r="AB45" s="14">
        <v>0</v>
      </c>
      <c r="AC45" s="14">
        <f>+AA45-AB45</f>
        <v>0</v>
      </c>
    </row>
    <row r="46" spans="1:32" x14ac:dyDescent="0.25">
      <c r="A46" s="33" t="s">
        <v>68</v>
      </c>
      <c r="B46" s="10" t="s">
        <v>69</v>
      </c>
      <c r="C46" s="11">
        <f t="shared" ref="C46:AC46" si="22">+C47+C48</f>
        <v>9548.25</v>
      </c>
      <c r="D46" s="11">
        <f t="shared" si="22"/>
        <v>0</v>
      </c>
      <c r="E46" s="11">
        <f t="shared" si="22"/>
        <v>9548.25</v>
      </c>
      <c r="F46" s="11">
        <f t="shared" si="22"/>
        <v>0</v>
      </c>
      <c r="G46" s="11">
        <f t="shared" si="22"/>
        <v>9548.25</v>
      </c>
      <c r="H46" s="11">
        <f t="shared" si="22"/>
        <v>0</v>
      </c>
      <c r="I46" s="11">
        <f t="shared" si="22"/>
        <v>9548.25</v>
      </c>
      <c r="J46" s="11">
        <f t="shared" si="22"/>
        <v>0</v>
      </c>
      <c r="K46" s="11">
        <f t="shared" si="22"/>
        <v>9548.25</v>
      </c>
      <c r="L46" s="11">
        <f t="shared" si="22"/>
        <v>0</v>
      </c>
      <c r="M46" s="11">
        <f t="shared" si="22"/>
        <v>9548.25</v>
      </c>
      <c r="N46" s="11">
        <f t="shared" si="22"/>
        <v>0</v>
      </c>
      <c r="O46" s="11">
        <f t="shared" si="22"/>
        <v>9548.25</v>
      </c>
      <c r="P46" s="11">
        <f t="shared" si="22"/>
        <v>0</v>
      </c>
      <c r="Q46" s="11">
        <f t="shared" si="22"/>
        <v>9548.25</v>
      </c>
      <c r="R46" s="11">
        <f t="shared" si="22"/>
        <v>0</v>
      </c>
      <c r="S46" s="11">
        <f t="shared" si="22"/>
        <v>9548.25</v>
      </c>
      <c r="T46" s="11">
        <f t="shared" si="22"/>
        <v>0</v>
      </c>
      <c r="U46" s="11">
        <f t="shared" si="22"/>
        <v>9548.25</v>
      </c>
      <c r="V46" s="11">
        <f t="shared" si="22"/>
        <v>0</v>
      </c>
      <c r="W46" s="11">
        <f t="shared" si="22"/>
        <v>9548.25</v>
      </c>
      <c r="X46" s="11">
        <f t="shared" si="22"/>
        <v>0</v>
      </c>
      <c r="Y46" s="11">
        <f t="shared" si="22"/>
        <v>9548.25</v>
      </c>
      <c r="Z46" s="11">
        <f t="shared" si="22"/>
        <v>0</v>
      </c>
      <c r="AA46" s="11">
        <f t="shared" si="22"/>
        <v>9548.25</v>
      </c>
      <c r="AB46" s="11">
        <f t="shared" si="22"/>
        <v>9142.4599999999991</v>
      </c>
      <c r="AC46" s="11">
        <f t="shared" si="22"/>
        <v>405.78999999999996</v>
      </c>
    </row>
    <row r="47" spans="1:32" x14ac:dyDescent="0.3">
      <c r="A47" s="34" t="s">
        <v>70</v>
      </c>
      <c r="B47" s="13" t="s">
        <v>71</v>
      </c>
      <c r="C47" s="14">
        <f>5397+291.25</f>
        <v>5688.25</v>
      </c>
      <c r="D47" s="14">
        <v>0</v>
      </c>
      <c r="E47" s="14">
        <f>+C47+D47</f>
        <v>5688.25</v>
      </c>
      <c r="F47" s="14">
        <v>0</v>
      </c>
      <c r="G47" s="14">
        <f>+E47+F47</f>
        <v>5688.25</v>
      </c>
      <c r="H47" s="14">
        <v>0</v>
      </c>
      <c r="I47" s="14">
        <f>+G47+H47</f>
        <v>5688.25</v>
      </c>
      <c r="J47" s="14">
        <v>0</v>
      </c>
      <c r="K47" s="14">
        <f>+I47+J47</f>
        <v>5688.25</v>
      </c>
      <c r="L47" s="14">
        <v>0</v>
      </c>
      <c r="M47" s="14">
        <f>+K47+L47</f>
        <v>5688.25</v>
      </c>
      <c r="N47" s="14">
        <v>0</v>
      </c>
      <c r="O47" s="14">
        <f>+M47+N47</f>
        <v>5688.25</v>
      </c>
      <c r="P47" s="14">
        <v>0</v>
      </c>
      <c r="Q47" s="14">
        <f>+O47+P47</f>
        <v>5688.25</v>
      </c>
      <c r="R47" s="14">
        <v>0</v>
      </c>
      <c r="S47" s="14">
        <f>+Q47+R47</f>
        <v>5688.25</v>
      </c>
      <c r="T47" s="14">
        <v>0</v>
      </c>
      <c r="U47" s="14">
        <f>+S47+T47</f>
        <v>5688.25</v>
      </c>
      <c r="V47" s="14">
        <v>0</v>
      </c>
      <c r="W47" s="14">
        <f>+U47+V47</f>
        <v>5688.25</v>
      </c>
      <c r="X47" s="14">
        <v>0</v>
      </c>
      <c r="Y47" s="14">
        <f>+W47+X47</f>
        <v>5688.25</v>
      </c>
      <c r="Z47" s="14">
        <v>0</v>
      </c>
      <c r="AA47" s="14">
        <f>+Y47+Z47</f>
        <v>5688.25</v>
      </c>
      <c r="AB47" s="14">
        <v>5367.96</v>
      </c>
      <c r="AC47" s="14">
        <f>+AA47-AB47</f>
        <v>320.28999999999996</v>
      </c>
    </row>
    <row r="48" spans="1:32" x14ac:dyDescent="0.3">
      <c r="A48" s="34" t="s">
        <v>72</v>
      </c>
      <c r="B48" s="13" t="s">
        <v>73</v>
      </c>
      <c r="C48" s="14">
        <v>3860</v>
      </c>
      <c r="D48" s="14">
        <v>0</v>
      </c>
      <c r="E48" s="14">
        <f>+C48+D48</f>
        <v>3860</v>
      </c>
      <c r="F48" s="14">
        <v>0</v>
      </c>
      <c r="G48" s="14">
        <f>+E48+F48</f>
        <v>3860</v>
      </c>
      <c r="H48" s="14">
        <v>0</v>
      </c>
      <c r="I48" s="14">
        <f>+G48+H48</f>
        <v>3860</v>
      </c>
      <c r="J48" s="14">
        <v>0</v>
      </c>
      <c r="K48" s="14">
        <f>+I48+J48</f>
        <v>3860</v>
      </c>
      <c r="L48" s="14">
        <v>0</v>
      </c>
      <c r="M48" s="14">
        <f>+K48+L48</f>
        <v>3860</v>
      </c>
      <c r="N48" s="14">
        <v>0</v>
      </c>
      <c r="O48" s="14">
        <f>+M48+N48</f>
        <v>3860</v>
      </c>
      <c r="P48" s="14">
        <v>0</v>
      </c>
      <c r="Q48" s="14">
        <f>+O48+P48</f>
        <v>3860</v>
      </c>
      <c r="R48" s="14">
        <v>0</v>
      </c>
      <c r="S48" s="14">
        <f>+Q48+R48</f>
        <v>3860</v>
      </c>
      <c r="T48" s="14">
        <v>0</v>
      </c>
      <c r="U48" s="14">
        <f>+S48+T48</f>
        <v>3860</v>
      </c>
      <c r="V48" s="14">
        <v>0</v>
      </c>
      <c r="W48" s="14">
        <f>+U48+V48</f>
        <v>3860</v>
      </c>
      <c r="X48" s="14">
        <v>0</v>
      </c>
      <c r="Y48" s="14">
        <f>+W48+X48</f>
        <v>3860</v>
      </c>
      <c r="Z48" s="14">
        <v>0</v>
      </c>
      <c r="AA48" s="14">
        <f>+Y48+Z48</f>
        <v>3860</v>
      </c>
      <c r="AB48" s="14">
        <v>3774.5</v>
      </c>
      <c r="AC48" s="14">
        <f>+AA48-AB48</f>
        <v>85.5</v>
      </c>
    </row>
    <row r="49" spans="1:29" x14ac:dyDescent="0.25">
      <c r="A49" s="33">
        <v>5.3</v>
      </c>
      <c r="B49" s="10" t="s">
        <v>74</v>
      </c>
      <c r="C49" s="11">
        <f>+C50+C57+C59+C62+C54</f>
        <v>6150</v>
      </c>
      <c r="D49" s="11">
        <f t="shared" ref="D49:AC49" si="23">+D50+D57+D59+D62+D54</f>
        <v>0</v>
      </c>
      <c r="E49" s="11">
        <f t="shared" si="23"/>
        <v>6150</v>
      </c>
      <c r="F49" s="11">
        <f t="shared" si="23"/>
        <v>0</v>
      </c>
      <c r="G49" s="11">
        <f t="shared" si="23"/>
        <v>6150</v>
      </c>
      <c r="H49" s="11">
        <f t="shared" si="23"/>
        <v>0</v>
      </c>
      <c r="I49" s="11">
        <f t="shared" si="23"/>
        <v>6150</v>
      </c>
      <c r="J49" s="11">
        <f t="shared" si="23"/>
        <v>0</v>
      </c>
      <c r="K49" s="11">
        <f t="shared" si="23"/>
        <v>6150</v>
      </c>
      <c r="L49" s="11">
        <f t="shared" si="23"/>
        <v>0</v>
      </c>
      <c r="M49" s="11">
        <f t="shared" si="23"/>
        <v>6150</v>
      </c>
      <c r="N49" s="11">
        <f t="shared" si="23"/>
        <v>0</v>
      </c>
      <c r="O49" s="11">
        <f t="shared" si="23"/>
        <v>6150</v>
      </c>
      <c r="P49" s="11">
        <f t="shared" si="23"/>
        <v>0</v>
      </c>
      <c r="Q49" s="11">
        <f t="shared" si="23"/>
        <v>6150</v>
      </c>
      <c r="R49" s="11">
        <f t="shared" si="23"/>
        <v>0</v>
      </c>
      <c r="S49" s="11">
        <f t="shared" si="23"/>
        <v>6150</v>
      </c>
      <c r="T49" s="11">
        <f t="shared" si="23"/>
        <v>0</v>
      </c>
      <c r="U49" s="11">
        <f t="shared" si="23"/>
        <v>6150</v>
      </c>
      <c r="V49" s="11">
        <f t="shared" si="23"/>
        <v>302.26</v>
      </c>
      <c r="W49" s="11">
        <f t="shared" si="23"/>
        <v>6452.26</v>
      </c>
      <c r="X49" s="11">
        <f t="shared" si="23"/>
        <v>0</v>
      </c>
      <c r="Y49" s="11">
        <f t="shared" si="23"/>
        <v>6452.26</v>
      </c>
      <c r="Z49" s="11">
        <f t="shared" si="23"/>
        <v>168.17000000000002</v>
      </c>
      <c r="AA49" s="11">
        <f t="shared" si="23"/>
        <v>6620.43</v>
      </c>
      <c r="AB49" s="11">
        <f t="shared" si="23"/>
        <v>6237.9100000000008</v>
      </c>
      <c r="AC49" s="11">
        <f t="shared" si="23"/>
        <v>382.52</v>
      </c>
    </row>
    <row r="50" spans="1:29" x14ac:dyDescent="0.25">
      <c r="A50" s="33" t="s">
        <v>75</v>
      </c>
      <c r="B50" s="10" t="s">
        <v>76</v>
      </c>
      <c r="C50" s="11">
        <f t="shared" ref="C50:AC50" si="24">+C51+C52+C53</f>
        <v>2250</v>
      </c>
      <c r="D50" s="11">
        <f t="shared" si="24"/>
        <v>0</v>
      </c>
      <c r="E50" s="11">
        <f t="shared" si="24"/>
        <v>2250</v>
      </c>
      <c r="F50" s="11">
        <f t="shared" si="24"/>
        <v>0</v>
      </c>
      <c r="G50" s="11">
        <f t="shared" si="24"/>
        <v>2250</v>
      </c>
      <c r="H50" s="11">
        <f t="shared" si="24"/>
        <v>0</v>
      </c>
      <c r="I50" s="11">
        <f t="shared" si="24"/>
        <v>2250</v>
      </c>
      <c r="J50" s="11">
        <f t="shared" si="24"/>
        <v>0</v>
      </c>
      <c r="K50" s="11">
        <f t="shared" si="24"/>
        <v>2250</v>
      </c>
      <c r="L50" s="11">
        <f t="shared" si="24"/>
        <v>0</v>
      </c>
      <c r="M50" s="11">
        <f t="shared" si="24"/>
        <v>2250</v>
      </c>
      <c r="N50" s="11">
        <f t="shared" si="24"/>
        <v>0</v>
      </c>
      <c r="O50" s="11">
        <f t="shared" si="24"/>
        <v>2250</v>
      </c>
      <c r="P50" s="11">
        <f t="shared" si="24"/>
        <v>0</v>
      </c>
      <c r="Q50" s="11">
        <f t="shared" si="24"/>
        <v>2250</v>
      </c>
      <c r="R50" s="11">
        <f t="shared" si="24"/>
        <v>-50</v>
      </c>
      <c r="S50" s="11">
        <f t="shared" si="24"/>
        <v>2200</v>
      </c>
      <c r="T50" s="11">
        <f t="shared" si="24"/>
        <v>0</v>
      </c>
      <c r="U50" s="11">
        <f t="shared" si="24"/>
        <v>2200</v>
      </c>
      <c r="V50" s="11">
        <f t="shared" si="24"/>
        <v>0</v>
      </c>
      <c r="W50" s="11">
        <f t="shared" si="24"/>
        <v>2200</v>
      </c>
      <c r="X50" s="11">
        <f t="shared" si="24"/>
        <v>0</v>
      </c>
      <c r="Y50" s="11">
        <f t="shared" si="24"/>
        <v>2200</v>
      </c>
      <c r="Z50" s="11">
        <f t="shared" si="24"/>
        <v>69.63</v>
      </c>
      <c r="AA50" s="11">
        <f t="shared" si="24"/>
        <v>2269.63</v>
      </c>
      <c r="AB50" s="11">
        <f t="shared" si="24"/>
        <v>1995.7800000000002</v>
      </c>
      <c r="AC50" s="11">
        <f t="shared" si="24"/>
        <v>273.85000000000002</v>
      </c>
    </row>
    <row r="51" spans="1:29" x14ac:dyDescent="0.3">
      <c r="A51" s="34" t="s">
        <v>77</v>
      </c>
      <c r="B51" s="13" t="s">
        <v>78</v>
      </c>
      <c r="C51" s="14">
        <v>250</v>
      </c>
      <c r="D51" s="14">
        <v>0</v>
      </c>
      <c r="E51" s="14">
        <f>+C51+D51</f>
        <v>250</v>
      </c>
      <c r="F51" s="14">
        <v>0</v>
      </c>
      <c r="G51" s="14">
        <f>+E51+F51</f>
        <v>250</v>
      </c>
      <c r="H51" s="14">
        <v>0</v>
      </c>
      <c r="I51" s="14">
        <f>+G51+H51</f>
        <v>250</v>
      </c>
      <c r="J51" s="14">
        <v>0</v>
      </c>
      <c r="K51" s="14">
        <f>+I51+J51</f>
        <v>250</v>
      </c>
      <c r="L51" s="14">
        <v>0</v>
      </c>
      <c r="M51" s="14">
        <f>+K51+L51</f>
        <v>250</v>
      </c>
      <c r="N51" s="14">
        <v>0</v>
      </c>
      <c r="O51" s="14">
        <f>+M51+N51</f>
        <v>250</v>
      </c>
      <c r="P51" s="14">
        <v>0</v>
      </c>
      <c r="Q51" s="14">
        <f>+O51+P51</f>
        <v>250</v>
      </c>
      <c r="R51" s="14">
        <v>0</v>
      </c>
      <c r="S51" s="14">
        <f>+Q51+R51</f>
        <v>250</v>
      </c>
      <c r="T51" s="14">
        <v>0</v>
      </c>
      <c r="U51" s="14">
        <f>+S51+T51</f>
        <v>250</v>
      </c>
      <c r="V51" s="14">
        <v>0</v>
      </c>
      <c r="W51" s="14">
        <f>+U51+V51</f>
        <v>250</v>
      </c>
      <c r="X51" s="14">
        <v>0</v>
      </c>
      <c r="Y51" s="14">
        <f>+W51+X51</f>
        <v>250</v>
      </c>
      <c r="Z51" s="14">
        <v>0</v>
      </c>
      <c r="AA51" s="14">
        <f>+Y51+Z51</f>
        <v>250</v>
      </c>
      <c r="AB51" s="14">
        <v>127.25</v>
      </c>
      <c r="AC51" s="14">
        <f>+AA51-AB51</f>
        <v>122.75</v>
      </c>
    </row>
    <row r="52" spans="1:29" x14ac:dyDescent="0.3">
      <c r="A52" s="34" t="s">
        <v>79</v>
      </c>
      <c r="B52" s="13" t="s">
        <v>80</v>
      </c>
      <c r="C52" s="14">
        <v>500</v>
      </c>
      <c r="D52" s="14">
        <v>0</v>
      </c>
      <c r="E52" s="14">
        <f>+C52+D52</f>
        <v>500</v>
      </c>
      <c r="F52" s="14">
        <v>0</v>
      </c>
      <c r="G52" s="14">
        <f>+E52+F52</f>
        <v>500</v>
      </c>
      <c r="H52" s="14">
        <v>0</v>
      </c>
      <c r="I52" s="14">
        <f>+G52+H52</f>
        <v>500</v>
      </c>
      <c r="J52" s="14">
        <v>0</v>
      </c>
      <c r="K52" s="14">
        <f>+I52+J52</f>
        <v>500</v>
      </c>
      <c r="L52" s="14">
        <v>0</v>
      </c>
      <c r="M52" s="14">
        <f>+K52+L52</f>
        <v>500</v>
      </c>
      <c r="N52" s="14">
        <v>0</v>
      </c>
      <c r="O52" s="14">
        <f>+M52+N52</f>
        <v>500</v>
      </c>
      <c r="P52" s="14">
        <v>0</v>
      </c>
      <c r="Q52" s="14">
        <f>+O52+P52</f>
        <v>500</v>
      </c>
      <c r="R52" s="14">
        <v>-50</v>
      </c>
      <c r="S52" s="14">
        <f>+Q52+R52</f>
        <v>450</v>
      </c>
      <c r="T52" s="14">
        <v>0</v>
      </c>
      <c r="U52" s="14">
        <f>+S52+T52</f>
        <v>450</v>
      </c>
      <c r="V52" s="14">
        <v>0</v>
      </c>
      <c r="W52" s="14">
        <f>+U52+V52</f>
        <v>450</v>
      </c>
      <c r="X52" s="14">
        <v>0</v>
      </c>
      <c r="Y52" s="14">
        <f>+W52+X52</f>
        <v>450</v>
      </c>
      <c r="Z52" s="14">
        <v>0</v>
      </c>
      <c r="AA52" s="14">
        <f>+Y52+Z52</f>
        <v>450</v>
      </c>
      <c r="AB52" s="14">
        <v>298.89999999999998</v>
      </c>
      <c r="AC52" s="14">
        <f>+AA52-AB52</f>
        <v>151.10000000000002</v>
      </c>
    </row>
    <row r="53" spans="1:29" x14ac:dyDescent="0.3">
      <c r="A53" s="34" t="s">
        <v>81</v>
      </c>
      <c r="B53" s="13" t="s">
        <v>82</v>
      </c>
      <c r="C53" s="14">
        <v>1500</v>
      </c>
      <c r="D53" s="14">
        <v>0</v>
      </c>
      <c r="E53" s="14">
        <f>+C53+D53</f>
        <v>1500</v>
      </c>
      <c r="F53" s="14">
        <v>0</v>
      </c>
      <c r="G53" s="14">
        <f>+E53+F53</f>
        <v>1500</v>
      </c>
      <c r="H53" s="14">
        <v>0</v>
      </c>
      <c r="I53" s="14">
        <f>+G53+H53</f>
        <v>1500</v>
      </c>
      <c r="J53" s="14">
        <v>0</v>
      </c>
      <c r="K53" s="14">
        <f>+I53+J53</f>
        <v>1500</v>
      </c>
      <c r="L53" s="14">
        <v>0</v>
      </c>
      <c r="M53" s="14">
        <f>+K53+L53</f>
        <v>1500</v>
      </c>
      <c r="N53" s="14">
        <v>0</v>
      </c>
      <c r="O53" s="14">
        <f>+M53+N53</f>
        <v>1500</v>
      </c>
      <c r="P53" s="14">
        <v>0</v>
      </c>
      <c r="Q53" s="14">
        <f>+O53+P53</f>
        <v>1500</v>
      </c>
      <c r="R53" s="14">
        <v>0</v>
      </c>
      <c r="S53" s="14">
        <f>+Q53+R53</f>
        <v>1500</v>
      </c>
      <c r="T53" s="14">
        <v>0</v>
      </c>
      <c r="U53" s="14">
        <f>+S53+T53</f>
        <v>1500</v>
      </c>
      <c r="V53" s="14">
        <v>0</v>
      </c>
      <c r="W53" s="14">
        <f>+U53+V53</f>
        <v>1500</v>
      </c>
      <c r="X53" s="14">
        <v>0</v>
      </c>
      <c r="Y53" s="14">
        <f>+W53+X53</f>
        <v>1500</v>
      </c>
      <c r="Z53" s="14">
        <v>69.63</v>
      </c>
      <c r="AA53" s="14">
        <f>+Y53+Z53</f>
        <v>1569.63</v>
      </c>
      <c r="AB53" s="14">
        <v>1569.63</v>
      </c>
      <c r="AC53" s="14">
        <f>+AA53-AB53</f>
        <v>0</v>
      </c>
    </row>
    <row r="54" spans="1:29" x14ac:dyDescent="0.25">
      <c r="A54" s="33" t="s">
        <v>255</v>
      </c>
      <c r="B54" s="10" t="s">
        <v>83</v>
      </c>
      <c r="C54" s="11">
        <f>+C55+C56</f>
        <v>0</v>
      </c>
      <c r="D54" s="11">
        <f t="shared" ref="D54:AC54" si="25">+D55+D56</f>
        <v>0</v>
      </c>
      <c r="E54" s="11">
        <f t="shared" si="25"/>
        <v>0</v>
      </c>
      <c r="F54" s="11">
        <f t="shared" si="25"/>
        <v>0</v>
      </c>
      <c r="G54" s="11">
        <f t="shared" si="25"/>
        <v>0</v>
      </c>
      <c r="H54" s="11">
        <f t="shared" si="25"/>
        <v>0</v>
      </c>
      <c r="I54" s="11">
        <f t="shared" si="25"/>
        <v>0</v>
      </c>
      <c r="J54" s="11">
        <f t="shared" si="25"/>
        <v>56.35</v>
      </c>
      <c r="K54" s="11">
        <f t="shared" si="25"/>
        <v>56.35</v>
      </c>
      <c r="L54" s="11">
        <f t="shared" si="25"/>
        <v>41.4</v>
      </c>
      <c r="M54" s="11">
        <f t="shared" si="25"/>
        <v>97.75</v>
      </c>
      <c r="N54" s="11">
        <f t="shared" si="25"/>
        <v>0</v>
      </c>
      <c r="O54" s="11">
        <f t="shared" si="25"/>
        <v>97.75</v>
      </c>
      <c r="P54" s="11">
        <f t="shared" si="25"/>
        <v>0</v>
      </c>
      <c r="Q54" s="11">
        <f t="shared" si="25"/>
        <v>97.75</v>
      </c>
      <c r="R54" s="11">
        <f t="shared" si="25"/>
        <v>50</v>
      </c>
      <c r="S54" s="11">
        <f t="shared" si="25"/>
        <v>147.75</v>
      </c>
      <c r="T54" s="11">
        <f t="shared" si="25"/>
        <v>0</v>
      </c>
      <c r="U54" s="11">
        <f t="shared" si="25"/>
        <v>147.75</v>
      </c>
      <c r="V54" s="11">
        <f t="shared" si="25"/>
        <v>0</v>
      </c>
      <c r="W54" s="11">
        <f t="shared" si="25"/>
        <v>147.75</v>
      </c>
      <c r="X54" s="11">
        <f t="shared" si="25"/>
        <v>0</v>
      </c>
      <c r="Y54" s="11">
        <f t="shared" si="25"/>
        <v>147.75</v>
      </c>
      <c r="Z54" s="11">
        <f t="shared" si="25"/>
        <v>0</v>
      </c>
      <c r="AA54" s="11">
        <f t="shared" si="25"/>
        <v>147.75</v>
      </c>
      <c r="AB54" s="11">
        <f t="shared" si="25"/>
        <v>137.62</v>
      </c>
      <c r="AC54" s="11">
        <f t="shared" si="25"/>
        <v>10.130000000000003</v>
      </c>
    </row>
    <row r="55" spans="1:29" x14ac:dyDescent="0.3">
      <c r="A55" s="34" t="s">
        <v>271</v>
      </c>
      <c r="B55" s="13" t="s">
        <v>272</v>
      </c>
      <c r="C55" s="11"/>
      <c r="D55" s="11"/>
      <c r="E55" s="14">
        <f>+C55+D55</f>
        <v>0</v>
      </c>
      <c r="F55" s="11"/>
      <c r="G55" s="14">
        <f>+E55+F55</f>
        <v>0</v>
      </c>
      <c r="H55" s="11"/>
      <c r="I55" s="14">
        <f>+G55+H55</f>
        <v>0</v>
      </c>
      <c r="J55" s="11"/>
      <c r="K55" s="14">
        <f>+I55+J55</f>
        <v>0</v>
      </c>
      <c r="L55" s="11"/>
      <c r="M55" s="14">
        <f>+K55+L55</f>
        <v>0</v>
      </c>
      <c r="N55" s="11"/>
      <c r="O55" s="14">
        <f>+M55+N55</f>
        <v>0</v>
      </c>
      <c r="P55" s="11"/>
      <c r="Q55" s="14">
        <f>+O55+P55</f>
        <v>0</v>
      </c>
      <c r="R55" s="14">
        <v>50</v>
      </c>
      <c r="S55" s="14">
        <f>+Q55+R55</f>
        <v>50</v>
      </c>
      <c r="T55" s="11"/>
      <c r="U55" s="14">
        <f>+S55+T55</f>
        <v>50</v>
      </c>
      <c r="V55" s="11"/>
      <c r="W55" s="14">
        <f>+U55+V55</f>
        <v>50</v>
      </c>
      <c r="X55" s="11"/>
      <c r="Y55" s="14">
        <f>+W55+X55</f>
        <v>50</v>
      </c>
      <c r="Z55" s="11"/>
      <c r="AA55" s="14">
        <f>+Y55+Z55</f>
        <v>50</v>
      </c>
      <c r="AB55" s="14">
        <v>39.869999999999997</v>
      </c>
      <c r="AC55" s="14">
        <f>+AA55-AB55</f>
        <v>10.130000000000003</v>
      </c>
    </row>
    <row r="56" spans="1:29" x14ac:dyDescent="0.3">
      <c r="A56" s="34" t="s">
        <v>256</v>
      </c>
      <c r="B56" s="13" t="s">
        <v>257</v>
      </c>
      <c r="C56" s="14">
        <v>0</v>
      </c>
      <c r="D56" s="14"/>
      <c r="E56" s="14">
        <f>+C56+D56</f>
        <v>0</v>
      </c>
      <c r="F56" s="14"/>
      <c r="G56" s="14">
        <f>+E56+F56</f>
        <v>0</v>
      </c>
      <c r="H56" s="14"/>
      <c r="I56" s="14">
        <f>+G56+H56</f>
        <v>0</v>
      </c>
      <c r="J56" s="14">
        <v>56.35</v>
      </c>
      <c r="K56" s="14">
        <f>+I56+J56</f>
        <v>56.35</v>
      </c>
      <c r="L56" s="14">
        <v>41.4</v>
      </c>
      <c r="M56" s="14">
        <f>+K56+L56</f>
        <v>97.75</v>
      </c>
      <c r="N56" s="14">
        <v>0</v>
      </c>
      <c r="O56" s="14">
        <f>+M56+N56</f>
        <v>97.75</v>
      </c>
      <c r="P56" s="14">
        <v>0</v>
      </c>
      <c r="Q56" s="14">
        <f>+O56+P56</f>
        <v>97.75</v>
      </c>
      <c r="R56" s="14">
        <v>0</v>
      </c>
      <c r="S56" s="14">
        <f>+Q56+R56</f>
        <v>97.75</v>
      </c>
      <c r="T56" s="14">
        <v>0</v>
      </c>
      <c r="U56" s="14">
        <f>+S56+T56</f>
        <v>97.75</v>
      </c>
      <c r="V56" s="14">
        <v>0</v>
      </c>
      <c r="W56" s="14">
        <f>+U56+V56</f>
        <v>97.75</v>
      </c>
      <c r="X56" s="14">
        <v>0</v>
      </c>
      <c r="Y56" s="14">
        <f>+W56+X56</f>
        <v>97.75</v>
      </c>
      <c r="Z56" s="14">
        <v>0</v>
      </c>
      <c r="AA56" s="14">
        <f>+Y56+Z56</f>
        <v>97.75</v>
      </c>
      <c r="AB56" s="14">
        <v>97.75</v>
      </c>
      <c r="AC56" s="102">
        <f>+AA56-AB56</f>
        <v>0</v>
      </c>
    </row>
    <row r="57" spans="1:29" x14ac:dyDescent="0.25">
      <c r="A57" s="33" t="s">
        <v>86</v>
      </c>
      <c r="B57" s="10" t="s">
        <v>87</v>
      </c>
      <c r="C57" s="11">
        <f t="shared" ref="C57:AC57" si="26">+C58</f>
        <v>2400</v>
      </c>
      <c r="D57" s="11">
        <f t="shared" si="26"/>
        <v>0</v>
      </c>
      <c r="E57" s="11">
        <f t="shared" si="26"/>
        <v>2400</v>
      </c>
      <c r="F57" s="11">
        <f t="shared" si="26"/>
        <v>0</v>
      </c>
      <c r="G57" s="11">
        <f t="shared" si="26"/>
        <v>2400</v>
      </c>
      <c r="H57" s="11">
        <f t="shared" si="26"/>
        <v>0</v>
      </c>
      <c r="I57" s="11">
        <f t="shared" si="26"/>
        <v>2400</v>
      </c>
      <c r="J57" s="11">
        <f t="shared" si="26"/>
        <v>0</v>
      </c>
      <c r="K57" s="11">
        <f t="shared" si="26"/>
        <v>2400</v>
      </c>
      <c r="L57" s="11">
        <f t="shared" si="26"/>
        <v>0</v>
      </c>
      <c r="M57" s="11">
        <f t="shared" si="26"/>
        <v>2400</v>
      </c>
      <c r="N57" s="11">
        <f t="shared" si="26"/>
        <v>0</v>
      </c>
      <c r="O57" s="11">
        <f t="shared" si="26"/>
        <v>2400</v>
      </c>
      <c r="P57" s="11">
        <f t="shared" si="26"/>
        <v>0</v>
      </c>
      <c r="Q57" s="11">
        <f t="shared" si="26"/>
        <v>2400</v>
      </c>
      <c r="R57" s="11">
        <f t="shared" si="26"/>
        <v>0</v>
      </c>
      <c r="S57" s="11">
        <f t="shared" si="26"/>
        <v>2400</v>
      </c>
      <c r="T57" s="11">
        <f t="shared" si="26"/>
        <v>0</v>
      </c>
      <c r="U57" s="11">
        <f t="shared" si="26"/>
        <v>2400</v>
      </c>
      <c r="V57" s="11">
        <f t="shared" si="26"/>
        <v>0</v>
      </c>
      <c r="W57" s="11">
        <f t="shared" si="26"/>
        <v>2400</v>
      </c>
      <c r="X57" s="11">
        <f t="shared" si="26"/>
        <v>0</v>
      </c>
      <c r="Y57" s="11">
        <f t="shared" si="26"/>
        <v>2400</v>
      </c>
      <c r="Z57" s="11">
        <f t="shared" si="26"/>
        <v>0</v>
      </c>
      <c r="AA57" s="11">
        <f t="shared" si="26"/>
        <v>2400</v>
      </c>
      <c r="AB57" s="11">
        <f t="shared" si="26"/>
        <v>2400</v>
      </c>
      <c r="AC57" s="11">
        <f t="shared" si="26"/>
        <v>0</v>
      </c>
    </row>
    <row r="58" spans="1:29" x14ac:dyDescent="0.3">
      <c r="A58" s="34" t="s">
        <v>88</v>
      </c>
      <c r="B58" s="13" t="s">
        <v>89</v>
      </c>
      <c r="C58" s="14">
        <v>2400</v>
      </c>
      <c r="D58" s="14">
        <v>0</v>
      </c>
      <c r="E58" s="14">
        <f>+C58+D58</f>
        <v>2400</v>
      </c>
      <c r="F58" s="14">
        <v>0</v>
      </c>
      <c r="G58" s="14">
        <f>+E58+F58</f>
        <v>2400</v>
      </c>
      <c r="H58" s="14">
        <v>0</v>
      </c>
      <c r="I58" s="14">
        <f>+G58+H58</f>
        <v>2400</v>
      </c>
      <c r="J58" s="14">
        <v>0</v>
      </c>
      <c r="K58" s="14">
        <f>+I58+J58</f>
        <v>2400</v>
      </c>
      <c r="L58" s="14">
        <v>0</v>
      </c>
      <c r="M58" s="14">
        <f>+K58+L58</f>
        <v>2400</v>
      </c>
      <c r="N58" s="14">
        <v>0</v>
      </c>
      <c r="O58" s="14">
        <f>+M58+N58</f>
        <v>2400</v>
      </c>
      <c r="P58" s="14">
        <v>0</v>
      </c>
      <c r="Q58" s="14">
        <f>+O58+P58</f>
        <v>2400</v>
      </c>
      <c r="R58" s="14">
        <v>0</v>
      </c>
      <c r="S58" s="14">
        <f>+Q58+R58</f>
        <v>2400</v>
      </c>
      <c r="T58" s="14">
        <v>0</v>
      </c>
      <c r="U58" s="14">
        <f>+S58+T58</f>
        <v>2400</v>
      </c>
      <c r="V58" s="14">
        <v>0</v>
      </c>
      <c r="W58" s="14">
        <f>+U58+V58</f>
        <v>2400</v>
      </c>
      <c r="X58" s="14">
        <v>0</v>
      </c>
      <c r="Y58" s="14">
        <f>+W58+X58</f>
        <v>2400</v>
      </c>
      <c r="Z58" s="14">
        <v>0</v>
      </c>
      <c r="AA58" s="14">
        <f>+Y58+Z58</f>
        <v>2400</v>
      </c>
      <c r="AB58" s="14">
        <v>2400</v>
      </c>
      <c r="AC58" s="14">
        <f>+AA58-AB58</f>
        <v>0</v>
      </c>
    </row>
    <row r="59" spans="1:29" x14ac:dyDescent="0.25">
      <c r="A59" s="33" t="s">
        <v>90</v>
      </c>
      <c r="B59" s="10" t="s">
        <v>91</v>
      </c>
      <c r="C59" s="11">
        <f t="shared" ref="C59:AC59" si="27">+C60+C61</f>
        <v>1000</v>
      </c>
      <c r="D59" s="11">
        <f t="shared" si="27"/>
        <v>0</v>
      </c>
      <c r="E59" s="11">
        <f t="shared" si="27"/>
        <v>1000</v>
      </c>
      <c r="F59" s="11">
        <f t="shared" si="27"/>
        <v>0</v>
      </c>
      <c r="G59" s="11">
        <f t="shared" si="27"/>
        <v>1000</v>
      </c>
      <c r="H59" s="11">
        <f t="shared" si="27"/>
        <v>0</v>
      </c>
      <c r="I59" s="11">
        <f t="shared" si="27"/>
        <v>1000</v>
      </c>
      <c r="J59" s="11">
        <f t="shared" si="27"/>
        <v>-56.35</v>
      </c>
      <c r="K59" s="11">
        <f t="shared" si="27"/>
        <v>943.65</v>
      </c>
      <c r="L59" s="11">
        <f t="shared" si="27"/>
        <v>0</v>
      </c>
      <c r="M59" s="11">
        <f t="shared" si="27"/>
        <v>943.65</v>
      </c>
      <c r="N59" s="11">
        <f t="shared" si="27"/>
        <v>0</v>
      </c>
      <c r="O59" s="11">
        <f t="shared" si="27"/>
        <v>943.65</v>
      </c>
      <c r="P59" s="11">
        <f t="shared" si="27"/>
        <v>0</v>
      </c>
      <c r="Q59" s="11">
        <f t="shared" si="27"/>
        <v>943.65</v>
      </c>
      <c r="R59" s="11">
        <f t="shared" si="27"/>
        <v>0</v>
      </c>
      <c r="S59" s="11">
        <f t="shared" si="27"/>
        <v>943.65</v>
      </c>
      <c r="T59" s="11">
        <f t="shared" si="27"/>
        <v>0</v>
      </c>
      <c r="U59" s="11">
        <f t="shared" si="27"/>
        <v>943.65</v>
      </c>
      <c r="V59" s="11">
        <f t="shared" si="27"/>
        <v>387.15000000000003</v>
      </c>
      <c r="W59" s="11">
        <f t="shared" si="27"/>
        <v>1330.8</v>
      </c>
      <c r="X59" s="11">
        <f t="shared" si="27"/>
        <v>0</v>
      </c>
      <c r="Y59" s="11">
        <f t="shared" si="27"/>
        <v>1330.8</v>
      </c>
      <c r="Z59" s="11">
        <f t="shared" si="27"/>
        <v>13.65</v>
      </c>
      <c r="AA59" s="11">
        <f t="shared" si="27"/>
        <v>1344.4499999999998</v>
      </c>
      <c r="AB59" s="11">
        <f t="shared" si="27"/>
        <v>1330.8</v>
      </c>
      <c r="AC59" s="11">
        <f t="shared" si="27"/>
        <v>13.649999999999977</v>
      </c>
    </row>
    <row r="60" spans="1:29" x14ac:dyDescent="0.3">
      <c r="A60" s="34" t="s">
        <v>92</v>
      </c>
      <c r="B60" s="13" t="s">
        <v>93</v>
      </c>
      <c r="C60" s="14">
        <v>600</v>
      </c>
      <c r="D60" s="14">
        <v>0</v>
      </c>
      <c r="E60" s="14">
        <f>+C60+D60</f>
        <v>600</v>
      </c>
      <c r="F60" s="14">
        <v>0</v>
      </c>
      <c r="G60" s="14">
        <f>+E60+F60</f>
        <v>600</v>
      </c>
      <c r="H60" s="14">
        <v>0</v>
      </c>
      <c r="I60" s="14">
        <f>+G60+H60</f>
        <v>600</v>
      </c>
      <c r="J60" s="14">
        <f>-56.35</f>
        <v>-56.35</v>
      </c>
      <c r="K60" s="14">
        <f>+I60+J60</f>
        <v>543.65</v>
      </c>
      <c r="L60" s="14">
        <v>0</v>
      </c>
      <c r="M60" s="14">
        <f>+K60+L60</f>
        <v>543.65</v>
      </c>
      <c r="N60" s="14">
        <v>0</v>
      </c>
      <c r="O60" s="14">
        <f>+M60+N60</f>
        <v>543.65</v>
      </c>
      <c r="P60" s="14">
        <v>0</v>
      </c>
      <c r="Q60" s="14">
        <f>+O60+P60</f>
        <v>543.65</v>
      </c>
      <c r="R60" s="14">
        <v>0</v>
      </c>
      <c r="S60" s="14">
        <f>+Q60+R60</f>
        <v>543.65</v>
      </c>
      <c r="T60" s="14">
        <v>0</v>
      </c>
      <c r="U60" s="14">
        <f>+S60+T60</f>
        <v>543.65</v>
      </c>
      <c r="V60" s="14">
        <v>-13.65</v>
      </c>
      <c r="W60" s="14">
        <f>+U60+V60</f>
        <v>530</v>
      </c>
      <c r="X60" s="14">
        <v>0</v>
      </c>
      <c r="Y60" s="14">
        <f>+W60+X60</f>
        <v>530</v>
      </c>
      <c r="Z60" s="14">
        <v>13.65</v>
      </c>
      <c r="AA60" s="14">
        <f>+Y60+Z60</f>
        <v>543.65</v>
      </c>
      <c r="AB60" s="14">
        <v>530</v>
      </c>
      <c r="AC60" s="14">
        <f>+AA60-AB60</f>
        <v>13.649999999999977</v>
      </c>
    </row>
    <row r="61" spans="1:29" x14ac:dyDescent="0.3">
      <c r="A61" s="34" t="s">
        <v>94</v>
      </c>
      <c r="B61" s="13" t="s">
        <v>95</v>
      </c>
      <c r="C61" s="14">
        <v>400</v>
      </c>
      <c r="D61" s="14">
        <v>0</v>
      </c>
      <c r="E61" s="14">
        <f>+C61+D61</f>
        <v>400</v>
      </c>
      <c r="F61" s="14">
        <v>0</v>
      </c>
      <c r="G61" s="14">
        <f>+E61+F61</f>
        <v>400</v>
      </c>
      <c r="H61" s="14">
        <v>0</v>
      </c>
      <c r="I61" s="14">
        <f>+G61+H61</f>
        <v>400</v>
      </c>
      <c r="J61" s="14">
        <v>0</v>
      </c>
      <c r="K61" s="14">
        <f>+I61+J61</f>
        <v>400</v>
      </c>
      <c r="L61" s="14">
        <v>0</v>
      </c>
      <c r="M61" s="14">
        <f>+K61+L61</f>
        <v>400</v>
      </c>
      <c r="N61" s="14">
        <v>0</v>
      </c>
      <c r="O61" s="14">
        <f>+M61+N61</f>
        <v>400</v>
      </c>
      <c r="P61" s="14">
        <v>0</v>
      </c>
      <c r="Q61" s="14">
        <f>+O61+P61</f>
        <v>400</v>
      </c>
      <c r="R61" s="14">
        <v>0</v>
      </c>
      <c r="S61" s="14">
        <f>+Q61+R61</f>
        <v>400</v>
      </c>
      <c r="T61" s="14">
        <v>0</v>
      </c>
      <c r="U61" s="14">
        <f>+S61+T61</f>
        <v>400</v>
      </c>
      <c r="V61" s="14">
        <v>400.8</v>
      </c>
      <c r="W61" s="14">
        <f>+U61+V61</f>
        <v>800.8</v>
      </c>
      <c r="X61" s="14">
        <v>0</v>
      </c>
      <c r="Y61" s="14">
        <f>+W61+X61</f>
        <v>800.8</v>
      </c>
      <c r="Z61" s="14">
        <v>0</v>
      </c>
      <c r="AA61" s="14">
        <f>+Y61+Z61</f>
        <v>800.8</v>
      </c>
      <c r="AB61" s="14">
        <v>800.8</v>
      </c>
      <c r="AC61" s="14">
        <f>+AA61-AB61</f>
        <v>0</v>
      </c>
    </row>
    <row r="62" spans="1:29" x14ac:dyDescent="0.25">
      <c r="A62" s="33" t="s">
        <v>96</v>
      </c>
      <c r="B62" s="10" t="s">
        <v>97</v>
      </c>
      <c r="C62" s="11">
        <f t="shared" ref="C62:AC62" si="28">+C63</f>
        <v>500</v>
      </c>
      <c r="D62" s="11">
        <f t="shared" si="28"/>
        <v>0</v>
      </c>
      <c r="E62" s="11">
        <f t="shared" si="28"/>
        <v>500</v>
      </c>
      <c r="F62" s="11">
        <f t="shared" si="28"/>
        <v>0</v>
      </c>
      <c r="G62" s="11">
        <f t="shared" si="28"/>
        <v>500</v>
      </c>
      <c r="H62" s="11">
        <f t="shared" si="28"/>
        <v>0</v>
      </c>
      <c r="I62" s="11">
        <f t="shared" si="28"/>
        <v>500</v>
      </c>
      <c r="J62" s="11">
        <f t="shared" si="28"/>
        <v>0</v>
      </c>
      <c r="K62" s="11">
        <f t="shared" si="28"/>
        <v>500</v>
      </c>
      <c r="L62" s="11">
        <f t="shared" si="28"/>
        <v>-41.4</v>
      </c>
      <c r="M62" s="11">
        <f t="shared" si="28"/>
        <v>458.6</v>
      </c>
      <c r="N62" s="11">
        <f t="shared" si="28"/>
        <v>0</v>
      </c>
      <c r="O62" s="11">
        <f t="shared" si="28"/>
        <v>458.6</v>
      </c>
      <c r="P62" s="11">
        <f t="shared" si="28"/>
        <v>0</v>
      </c>
      <c r="Q62" s="11">
        <f t="shared" si="28"/>
        <v>458.6</v>
      </c>
      <c r="R62" s="11">
        <f t="shared" si="28"/>
        <v>0</v>
      </c>
      <c r="S62" s="11">
        <f t="shared" si="28"/>
        <v>458.6</v>
      </c>
      <c r="T62" s="11">
        <f t="shared" si="28"/>
        <v>0</v>
      </c>
      <c r="U62" s="11">
        <f t="shared" si="28"/>
        <v>458.6</v>
      </c>
      <c r="V62" s="11">
        <f t="shared" si="28"/>
        <v>-84.890000000000043</v>
      </c>
      <c r="W62" s="11">
        <f t="shared" si="28"/>
        <v>373.71</v>
      </c>
      <c r="X62" s="11">
        <f t="shared" si="28"/>
        <v>0</v>
      </c>
      <c r="Y62" s="11">
        <f t="shared" si="28"/>
        <v>373.71</v>
      </c>
      <c r="Z62" s="11">
        <f t="shared" si="28"/>
        <v>84.89</v>
      </c>
      <c r="AA62" s="11">
        <f t="shared" si="28"/>
        <v>458.59999999999997</v>
      </c>
      <c r="AB62" s="11">
        <f t="shared" si="28"/>
        <v>373.71</v>
      </c>
      <c r="AC62" s="11">
        <f t="shared" si="28"/>
        <v>84.889999999999986</v>
      </c>
    </row>
    <row r="63" spans="1:29" x14ac:dyDescent="0.3">
      <c r="A63" s="34" t="s">
        <v>98</v>
      </c>
      <c r="B63" s="13" t="s">
        <v>99</v>
      </c>
      <c r="C63" s="14">
        <v>500</v>
      </c>
      <c r="D63" s="14">
        <v>0</v>
      </c>
      <c r="E63" s="14">
        <f>+C63+D63</f>
        <v>500</v>
      </c>
      <c r="F63" s="14">
        <v>0</v>
      </c>
      <c r="G63" s="14">
        <f>+E63+F63</f>
        <v>500</v>
      </c>
      <c r="H63" s="14">
        <v>0</v>
      </c>
      <c r="I63" s="14">
        <f>+G63+H63</f>
        <v>500</v>
      </c>
      <c r="J63" s="14">
        <v>0</v>
      </c>
      <c r="K63" s="14">
        <f>+I63+J63</f>
        <v>500</v>
      </c>
      <c r="L63" s="14">
        <v>-41.4</v>
      </c>
      <c r="M63" s="14">
        <f>+K63+L63</f>
        <v>458.6</v>
      </c>
      <c r="N63" s="14">
        <v>0</v>
      </c>
      <c r="O63" s="14">
        <f>+M63+N63</f>
        <v>458.6</v>
      </c>
      <c r="P63" s="14">
        <v>0</v>
      </c>
      <c r="Q63" s="14">
        <f>+O63+P63</f>
        <v>458.6</v>
      </c>
      <c r="R63" s="14">
        <v>0</v>
      </c>
      <c r="S63" s="14">
        <f>+Q63+R63</f>
        <v>458.6</v>
      </c>
      <c r="T63" s="14">
        <v>0</v>
      </c>
      <c r="U63" s="14">
        <f>+S63+T63</f>
        <v>458.6</v>
      </c>
      <c r="V63" s="14">
        <f>373.71-458.6</f>
        <v>-84.890000000000043</v>
      </c>
      <c r="W63" s="14">
        <f>+U63+V63</f>
        <v>373.71</v>
      </c>
      <c r="X63" s="14">
        <v>0</v>
      </c>
      <c r="Y63" s="14">
        <f>+W63+X63</f>
        <v>373.71</v>
      </c>
      <c r="Z63" s="14">
        <v>84.89</v>
      </c>
      <c r="AA63" s="14">
        <f>+Y63+Z63</f>
        <v>458.59999999999997</v>
      </c>
      <c r="AB63" s="14">
        <v>373.71</v>
      </c>
      <c r="AC63" s="14">
        <f>+AA63-AB63</f>
        <v>84.889999999999986</v>
      </c>
    </row>
    <row r="64" spans="1:29" x14ac:dyDescent="0.25">
      <c r="A64" s="33">
        <v>5.7</v>
      </c>
      <c r="B64" s="10" t="s">
        <v>100</v>
      </c>
      <c r="C64" s="11">
        <f t="shared" ref="C64:AC64" si="29">+C65+C67</f>
        <v>314.05</v>
      </c>
      <c r="D64" s="11">
        <f t="shared" si="29"/>
        <v>0</v>
      </c>
      <c r="E64" s="11">
        <f t="shared" si="29"/>
        <v>314.05</v>
      </c>
      <c r="F64" s="11">
        <f t="shared" si="29"/>
        <v>0</v>
      </c>
      <c r="G64" s="11">
        <f t="shared" si="29"/>
        <v>314.05</v>
      </c>
      <c r="H64" s="11">
        <f t="shared" si="29"/>
        <v>0</v>
      </c>
      <c r="I64" s="11">
        <f t="shared" si="29"/>
        <v>314.05</v>
      </c>
      <c r="J64" s="11">
        <f t="shared" si="29"/>
        <v>0</v>
      </c>
      <c r="K64" s="11">
        <f t="shared" si="29"/>
        <v>314.05</v>
      </c>
      <c r="L64" s="11">
        <f t="shared" si="29"/>
        <v>0</v>
      </c>
      <c r="M64" s="11">
        <f t="shared" si="29"/>
        <v>314.05</v>
      </c>
      <c r="N64" s="11">
        <f t="shared" si="29"/>
        <v>0</v>
      </c>
      <c r="O64" s="11">
        <f t="shared" si="29"/>
        <v>314.05</v>
      </c>
      <c r="P64" s="11">
        <f t="shared" si="29"/>
        <v>0</v>
      </c>
      <c r="Q64" s="11">
        <f t="shared" si="29"/>
        <v>314.05</v>
      </c>
      <c r="R64" s="11">
        <f t="shared" si="29"/>
        <v>0</v>
      </c>
      <c r="S64" s="11">
        <f t="shared" si="29"/>
        <v>314.05</v>
      </c>
      <c r="T64" s="11">
        <f t="shared" si="29"/>
        <v>0</v>
      </c>
      <c r="U64" s="11">
        <f t="shared" si="29"/>
        <v>314.05</v>
      </c>
      <c r="V64" s="11">
        <f t="shared" si="29"/>
        <v>-14.74</v>
      </c>
      <c r="W64" s="11">
        <f t="shared" si="29"/>
        <v>299.31</v>
      </c>
      <c r="X64" s="11">
        <f t="shared" si="29"/>
        <v>0</v>
      </c>
      <c r="Y64" s="11">
        <f t="shared" si="29"/>
        <v>299.31</v>
      </c>
      <c r="Z64" s="11">
        <f t="shared" si="29"/>
        <v>14.739999999999995</v>
      </c>
      <c r="AA64" s="11">
        <f t="shared" si="29"/>
        <v>314.05</v>
      </c>
      <c r="AB64" s="11">
        <f t="shared" si="29"/>
        <v>207.85999999999999</v>
      </c>
      <c r="AC64" s="11">
        <f t="shared" si="29"/>
        <v>106.19</v>
      </c>
    </row>
    <row r="65" spans="1:29" x14ac:dyDescent="0.25">
      <c r="A65" s="33" t="s">
        <v>101</v>
      </c>
      <c r="B65" s="10" t="s">
        <v>102</v>
      </c>
      <c r="C65" s="11">
        <f t="shared" ref="C65:AC65" si="30">+C66</f>
        <v>100</v>
      </c>
      <c r="D65" s="11">
        <f t="shared" si="30"/>
        <v>0</v>
      </c>
      <c r="E65" s="11">
        <f t="shared" si="30"/>
        <v>100</v>
      </c>
      <c r="F65" s="11">
        <f t="shared" si="30"/>
        <v>0</v>
      </c>
      <c r="G65" s="11">
        <f t="shared" si="30"/>
        <v>100</v>
      </c>
      <c r="H65" s="11">
        <f t="shared" si="30"/>
        <v>0</v>
      </c>
      <c r="I65" s="11">
        <f t="shared" si="30"/>
        <v>100</v>
      </c>
      <c r="J65" s="11">
        <f t="shared" si="30"/>
        <v>0</v>
      </c>
      <c r="K65" s="11">
        <f t="shared" si="30"/>
        <v>100</v>
      </c>
      <c r="L65" s="11">
        <f t="shared" si="30"/>
        <v>0</v>
      </c>
      <c r="M65" s="11">
        <f t="shared" si="30"/>
        <v>100</v>
      </c>
      <c r="N65" s="11">
        <f t="shared" si="30"/>
        <v>0</v>
      </c>
      <c r="O65" s="11">
        <f t="shared" si="30"/>
        <v>100</v>
      </c>
      <c r="P65" s="11">
        <f t="shared" si="30"/>
        <v>0</v>
      </c>
      <c r="Q65" s="11">
        <f t="shared" si="30"/>
        <v>100</v>
      </c>
      <c r="R65" s="11">
        <f t="shared" si="30"/>
        <v>0</v>
      </c>
      <c r="S65" s="11">
        <f t="shared" si="30"/>
        <v>100</v>
      </c>
      <c r="T65" s="11">
        <f t="shared" si="30"/>
        <v>0</v>
      </c>
      <c r="U65" s="11">
        <f t="shared" si="30"/>
        <v>100</v>
      </c>
      <c r="V65" s="11">
        <f t="shared" si="30"/>
        <v>0</v>
      </c>
      <c r="W65" s="11">
        <f t="shared" si="30"/>
        <v>100</v>
      </c>
      <c r="X65" s="11">
        <f t="shared" si="30"/>
        <v>0</v>
      </c>
      <c r="Y65" s="11">
        <f t="shared" si="30"/>
        <v>100</v>
      </c>
      <c r="Z65" s="11">
        <f t="shared" si="30"/>
        <v>0</v>
      </c>
      <c r="AA65" s="11">
        <f t="shared" si="30"/>
        <v>100</v>
      </c>
      <c r="AB65" s="11">
        <f t="shared" si="30"/>
        <v>59.1</v>
      </c>
      <c r="AC65" s="11">
        <f t="shared" si="30"/>
        <v>40.9</v>
      </c>
    </row>
    <row r="66" spans="1:29" x14ac:dyDescent="0.3">
      <c r="A66" s="34" t="s">
        <v>103</v>
      </c>
      <c r="B66" s="13" t="s">
        <v>104</v>
      </c>
      <c r="C66" s="14">
        <v>100</v>
      </c>
      <c r="D66" s="14">
        <v>0</v>
      </c>
      <c r="E66" s="14">
        <f>+C66+D66</f>
        <v>100</v>
      </c>
      <c r="F66" s="14">
        <v>0</v>
      </c>
      <c r="G66" s="14">
        <f>+E66+F66</f>
        <v>100</v>
      </c>
      <c r="H66" s="14">
        <v>0</v>
      </c>
      <c r="I66" s="14">
        <f>+G66+H66</f>
        <v>100</v>
      </c>
      <c r="J66" s="14">
        <v>0</v>
      </c>
      <c r="K66" s="14">
        <f>+I66+J66</f>
        <v>100</v>
      </c>
      <c r="L66" s="14">
        <v>0</v>
      </c>
      <c r="M66" s="14">
        <f>+K66+L66</f>
        <v>100</v>
      </c>
      <c r="N66" s="14">
        <v>0</v>
      </c>
      <c r="O66" s="14">
        <f>+M66+N66</f>
        <v>100</v>
      </c>
      <c r="P66" s="14">
        <v>0</v>
      </c>
      <c r="Q66" s="14">
        <f>+O66+P66</f>
        <v>100</v>
      </c>
      <c r="R66" s="14">
        <v>0</v>
      </c>
      <c r="S66" s="14">
        <f>+Q66+R66</f>
        <v>100</v>
      </c>
      <c r="T66" s="14">
        <v>0</v>
      </c>
      <c r="U66" s="14">
        <f>+S66+T66</f>
        <v>100</v>
      </c>
      <c r="V66" s="14">
        <v>0</v>
      </c>
      <c r="W66" s="14">
        <f>+U66+V66</f>
        <v>100</v>
      </c>
      <c r="X66" s="14">
        <v>0</v>
      </c>
      <c r="Y66" s="14">
        <f>+W66+X66</f>
        <v>100</v>
      </c>
      <c r="Z66" s="14">
        <v>0</v>
      </c>
      <c r="AA66" s="14">
        <f>+Y66+Z66</f>
        <v>100</v>
      </c>
      <c r="AB66" s="14">
        <v>59.1</v>
      </c>
      <c r="AC66" s="14">
        <f>+AA66-AB66</f>
        <v>40.9</v>
      </c>
    </row>
    <row r="67" spans="1:29" x14ac:dyDescent="0.25">
      <c r="A67" s="33" t="s">
        <v>105</v>
      </c>
      <c r="B67" s="10" t="s">
        <v>106</v>
      </c>
      <c r="C67" s="11">
        <f t="shared" ref="C67:AC67" si="31">+C68+C69</f>
        <v>214.05</v>
      </c>
      <c r="D67" s="11">
        <f t="shared" si="31"/>
        <v>0</v>
      </c>
      <c r="E67" s="11">
        <f t="shared" si="31"/>
        <v>214.05</v>
      </c>
      <c r="F67" s="11">
        <f t="shared" si="31"/>
        <v>0</v>
      </c>
      <c r="G67" s="11">
        <f t="shared" si="31"/>
        <v>214.05</v>
      </c>
      <c r="H67" s="11">
        <f t="shared" si="31"/>
        <v>0</v>
      </c>
      <c r="I67" s="11">
        <f t="shared" si="31"/>
        <v>214.05</v>
      </c>
      <c r="J67" s="11">
        <f t="shared" si="31"/>
        <v>0</v>
      </c>
      <c r="K67" s="11">
        <f t="shared" si="31"/>
        <v>214.05</v>
      </c>
      <c r="L67" s="11">
        <f t="shared" si="31"/>
        <v>0</v>
      </c>
      <c r="M67" s="11">
        <f t="shared" si="31"/>
        <v>214.05</v>
      </c>
      <c r="N67" s="11">
        <f t="shared" si="31"/>
        <v>0</v>
      </c>
      <c r="O67" s="11">
        <f t="shared" si="31"/>
        <v>214.05</v>
      </c>
      <c r="P67" s="11">
        <f t="shared" si="31"/>
        <v>0</v>
      </c>
      <c r="Q67" s="11">
        <f t="shared" si="31"/>
        <v>214.05</v>
      </c>
      <c r="R67" s="11">
        <f t="shared" si="31"/>
        <v>0</v>
      </c>
      <c r="S67" s="11">
        <f t="shared" si="31"/>
        <v>214.05</v>
      </c>
      <c r="T67" s="11">
        <f t="shared" si="31"/>
        <v>0</v>
      </c>
      <c r="U67" s="11">
        <f t="shared" si="31"/>
        <v>214.05</v>
      </c>
      <c r="V67" s="11">
        <f t="shared" si="31"/>
        <v>-14.74</v>
      </c>
      <c r="W67" s="11">
        <f t="shared" si="31"/>
        <v>199.31</v>
      </c>
      <c r="X67" s="11">
        <f t="shared" si="31"/>
        <v>0</v>
      </c>
      <c r="Y67" s="11">
        <f t="shared" si="31"/>
        <v>199.31</v>
      </c>
      <c r="Z67" s="11">
        <f t="shared" si="31"/>
        <v>14.739999999999995</v>
      </c>
      <c r="AA67" s="11">
        <f t="shared" si="31"/>
        <v>214.05</v>
      </c>
      <c r="AB67" s="11">
        <f t="shared" si="31"/>
        <v>148.76</v>
      </c>
      <c r="AC67" s="11">
        <f t="shared" si="31"/>
        <v>65.289999999999992</v>
      </c>
    </row>
    <row r="68" spans="1:29" x14ac:dyDescent="0.3">
      <c r="A68" s="34" t="s">
        <v>107</v>
      </c>
      <c r="B68" s="13" t="s">
        <v>108</v>
      </c>
      <c r="C68" s="14">
        <v>114.05</v>
      </c>
      <c r="D68" s="14">
        <v>0</v>
      </c>
      <c r="E68" s="14">
        <f>+C68+D68</f>
        <v>114.05</v>
      </c>
      <c r="F68" s="14">
        <v>0</v>
      </c>
      <c r="G68" s="14">
        <f>+E68+F68</f>
        <v>114.05</v>
      </c>
      <c r="H68" s="14">
        <v>0</v>
      </c>
      <c r="I68" s="14">
        <f>+G68+H68</f>
        <v>114.05</v>
      </c>
      <c r="J68" s="14">
        <v>0</v>
      </c>
      <c r="K68" s="14">
        <f>+I68+J68</f>
        <v>114.05</v>
      </c>
      <c r="L68" s="14">
        <v>0</v>
      </c>
      <c r="M68" s="14">
        <f>+K68+L68</f>
        <v>114.05</v>
      </c>
      <c r="N68" s="14">
        <v>0</v>
      </c>
      <c r="O68" s="14">
        <f>+M68+N68</f>
        <v>114.05</v>
      </c>
      <c r="P68" s="14">
        <v>0</v>
      </c>
      <c r="Q68" s="14">
        <f>+O68+P68</f>
        <v>114.05</v>
      </c>
      <c r="R68" s="14">
        <v>0</v>
      </c>
      <c r="S68" s="14">
        <f>+Q68+R68</f>
        <v>114.05</v>
      </c>
      <c r="T68" s="14">
        <v>0</v>
      </c>
      <c r="U68" s="14">
        <f>+S68+T68</f>
        <v>114.05</v>
      </c>
      <c r="V68" s="14">
        <v>-14.74</v>
      </c>
      <c r="W68" s="14">
        <f>+U68+V68</f>
        <v>99.31</v>
      </c>
      <c r="X68" s="14">
        <v>0</v>
      </c>
      <c r="Y68" s="14">
        <f>+W68+X68</f>
        <v>99.31</v>
      </c>
      <c r="Z68" s="14">
        <f>114.05-99.31</f>
        <v>14.739999999999995</v>
      </c>
      <c r="AA68" s="14">
        <f>+Y68+Z68</f>
        <v>114.05</v>
      </c>
      <c r="AB68" s="14">
        <v>99.31</v>
      </c>
      <c r="AC68" s="14">
        <f>+AA68-AB68</f>
        <v>14.739999999999995</v>
      </c>
    </row>
    <row r="69" spans="1:29" x14ac:dyDescent="0.3">
      <c r="A69" s="34" t="s">
        <v>109</v>
      </c>
      <c r="B69" s="13" t="s">
        <v>110</v>
      </c>
      <c r="C69" s="14">
        <v>100</v>
      </c>
      <c r="D69" s="14">
        <v>0</v>
      </c>
      <c r="E69" s="14">
        <f>+C69+D69</f>
        <v>100</v>
      </c>
      <c r="F69" s="14">
        <v>0</v>
      </c>
      <c r="G69" s="14">
        <f>+E69+F69</f>
        <v>100</v>
      </c>
      <c r="H69" s="14">
        <v>0</v>
      </c>
      <c r="I69" s="14">
        <f>+G69+H69</f>
        <v>100</v>
      </c>
      <c r="J69" s="14">
        <v>0</v>
      </c>
      <c r="K69" s="14">
        <f>+I69+J69</f>
        <v>100</v>
      </c>
      <c r="L69" s="14">
        <v>0</v>
      </c>
      <c r="M69" s="14">
        <f>+K69+L69</f>
        <v>100</v>
      </c>
      <c r="N69" s="14">
        <v>0</v>
      </c>
      <c r="O69" s="14">
        <f>+M69+N69</f>
        <v>100</v>
      </c>
      <c r="P69" s="14">
        <v>0</v>
      </c>
      <c r="Q69" s="14">
        <f>+O69+P69</f>
        <v>100</v>
      </c>
      <c r="R69" s="14">
        <v>0</v>
      </c>
      <c r="S69" s="14">
        <f>+Q69+R69</f>
        <v>100</v>
      </c>
      <c r="T69" s="14">
        <v>0</v>
      </c>
      <c r="U69" s="14">
        <f>+S69+T69</f>
        <v>100</v>
      </c>
      <c r="V69" s="14">
        <v>0</v>
      </c>
      <c r="W69" s="14">
        <f>+U69+V69</f>
        <v>100</v>
      </c>
      <c r="X69" s="14">
        <v>0</v>
      </c>
      <c r="Y69" s="14">
        <f>+W69+X69</f>
        <v>100</v>
      </c>
      <c r="Z69" s="14">
        <v>0</v>
      </c>
      <c r="AA69" s="14">
        <f>+Y69+Z69</f>
        <v>100</v>
      </c>
      <c r="AB69" s="14">
        <v>49.45</v>
      </c>
      <c r="AC69" s="14">
        <f>+AA69-AB69</f>
        <v>50.55</v>
      </c>
    </row>
    <row r="70" spans="1:29" x14ac:dyDescent="0.25">
      <c r="A70" s="33">
        <v>5.8</v>
      </c>
      <c r="B70" s="10" t="s">
        <v>111</v>
      </c>
      <c r="C70" s="11">
        <f t="shared" ref="C70:AC70" si="32">+C71</f>
        <v>9261.14</v>
      </c>
      <c r="D70" s="11">
        <f t="shared" si="32"/>
        <v>0</v>
      </c>
      <c r="E70" s="11">
        <f t="shared" si="32"/>
        <v>9261.14</v>
      </c>
      <c r="F70" s="11">
        <f t="shared" si="32"/>
        <v>0</v>
      </c>
      <c r="G70" s="11">
        <f t="shared" si="32"/>
        <v>9261.14</v>
      </c>
      <c r="H70" s="11">
        <f t="shared" si="32"/>
        <v>0</v>
      </c>
      <c r="I70" s="11">
        <f t="shared" si="32"/>
        <v>9261.14</v>
      </c>
      <c r="J70" s="11">
        <f t="shared" si="32"/>
        <v>0</v>
      </c>
      <c r="K70" s="11">
        <f t="shared" si="32"/>
        <v>9261.14</v>
      </c>
      <c r="L70" s="11">
        <f t="shared" si="32"/>
        <v>0</v>
      </c>
      <c r="M70" s="11">
        <f t="shared" si="32"/>
        <v>9261.14</v>
      </c>
      <c r="N70" s="11">
        <f t="shared" si="32"/>
        <v>0</v>
      </c>
      <c r="O70" s="11">
        <f t="shared" si="32"/>
        <v>9261.14</v>
      </c>
      <c r="P70" s="11">
        <f t="shared" si="32"/>
        <v>0</v>
      </c>
      <c r="Q70" s="11">
        <f t="shared" si="32"/>
        <v>9261.14</v>
      </c>
      <c r="R70" s="11">
        <f t="shared" si="32"/>
        <v>0</v>
      </c>
      <c r="S70" s="11">
        <f t="shared" si="32"/>
        <v>9261.14</v>
      </c>
      <c r="T70" s="11">
        <f t="shared" si="32"/>
        <v>0</v>
      </c>
      <c r="U70" s="11">
        <f t="shared" si="32"/>
        <v>9261.14</v>
      </c>
      <c r="V70" s="11">
        <f t="shared" si="32"/>
        <v>-287.52</v>
      </c>
      <c r="W70" s="11">
        <f t="shared" si="32"/>
        <v>8973.619999999999</v>
      </c>
      <c r="X70" s="11">
        <f t="shared" si="32"/>
        <v>0</v>
      </c>
      <c r="Y70" s="11">
        <f t="shared" si="32"/>
        <v>8973.619999999999</v>
      </c>
      <c r="Z70" s="11">
        <f t="shared" si="32"/>
        <v>287.52</v>
      </c>
      <c r="AA70" s="11">
        <f t="shared" si="32"/>
        <v>9261.14</v>
      </c>
      <c r="AB70" s="11">
        <f t="shared" si="32"/>
        <v>6734.95</v>
      </c>
      <c r="AC70" s="11">
        <f t="shared" si="32"/>
        <v>2526.1899999999996</v>
      </c>
    </row>
    <row r="71" spans="1:29" x14ac:dyDescent="0.25">
      <c r="A71" s="33" t="s">
        <v>112</v>
      </c>
      <c r="B71" s="10" t="s">
        <v>113</v>
      </c>
      <c r="C71" s="11">
        <f t="shared" ref="C71:AC71" si="33">+C72+C73</f>
        <v>9261.14</v>
      </c>
      <c r="D71" s="11">
        <f t="shared" si="33"/>
        <v>0</v>
      </c>
      <c r="E71" s="11">
        <f t="shared" si="33"/>
        <v>9261.14</v>
      </c>
      <c r="F71" s="11">
        <f t="shared" si="33"/>
        <v>0</v>
      </c>
      <c r="G71" s="11">
        <f t="shared" si="33"/>
        <v>9261.14</v>
      </c>
      <c r="H71" s="11">
        <f t="shared" si="33"/>
        <v>0</v>
      </c>
      <c r="I71" s="11">
        <f t="shared" si="33"/>
        <v>9261.14</v>
      </c>
      <c r="J71" s="11">
        <f t="shared" si="33"/>
        <v>0</v>
      </c>
      <c r="K71" s="11">
        <f t="shared" si="33"/>
        <v>9261.14</v>
      </c>
      <c r="L71" s="11">
        <f t="shared" si="33"/>
        <v>0</v>
      </c>
      <c r="M71" s="11">
        <f t="shared" si="33"/>
        <v>9261.14</v>
      </c>
      <c r="N71" s="11">
        <f t="shared" si="33"/>
        <v>0</v>
      </c>
      <c r="O71" s="11">
        <f t="shared" si="33"/>
        <v>9261.14</v>
      </c>
      <c r="P71" s="11">
        <f t="shared" si="33"/>
        <v>0</v>
      </c>
      <c r="Q71" s="11">
        <f t="shared" si="33"/>
        <v>9261.14</v>
      </c>
      <c r="R71" s="11">
        <f t="shared" si="33"/>
        <v>0</v>
      </c>
      <c r="S71" s="11">
        <f t="shared" si="33"/>
        <v>9261.14</v>
      </c>
      <c r="T71" s="11">
        <f t="shared" si="33"/>
        <v>0</v>
      </c>
      <c r="U71" s="11">
        <f t="shared" si="33"/>
        <v>9261.14</v>
      </c>
      <c r="V71" s="11">
        <f t="shared" si="33"/>
        <v>-287.52</v>
      </c>
      <c r="W71" s="11">
        <f t="shared" si="33"/>
        <v>8973.619999999999</v>
      </c>
      <c r="X71" s="11">
        <f t="shared" si="33"/>
        <v>0</v>
      </c>
      <c r="Y71" s="11">
        <f t="shared" si="33"/>
        <v>8973.619999999999</v>
      </c>
      <c r="Z71" s="11">
        <f t="shared" si="33"/>
        <v>287.52</v>
      </c>
      <c r="AA71" s="11">
        <f t="shared" si="33"/>
        <v>9261.14</v>
      </c>
      <c r="AB71" s="11">
        <f t="shared" si="33"/>
        <v>6734.95</v>
      </c>
      <c r="AC71" s="11">
        <f t="shared" si="33"/>
        <v>2526.1899999999996</v>
      </c>
    </row>
    <row r="72" spans="1:29" x14ac:dyDescent="0.3">
      <c r="A72" s="34" t="s">
        <v>114</v>
      </c>
      <c r="B72" s="13" t="s">
        <v>115</v>
      </c>
      <c r="C72" s="14">
        <v>2561.14</v>
      </c>
      <c r="D72" s="14">
        <v>0</v>
      </c>
      <c r="E72" s="14">
        <f>+C72+D72</f>
        <v>2561.14</v>
      </c>
      <c r="F72" s="14">
        <v>0</v>
      </c>
      <c r="G72" s="14">
        <f>+E72+F72</f>
        <v>2561.14</v>
      </c>
      <c r="H72" s="14">
        <v>0</v>
      </c>
      <c r="I72" s="14">
        <f>+G72+H72</f>
        <v>2561.14</v>
      </c>
      <c r="J72" s="14">
        <v>0</v>
      </c>
      <c r="K72" s="14">
        <f>+I72+J72</f>
        <v>2561.14</v>
      </c>
      <c r="L72" s="14">
        <v>0</v>
      </c>
      <c r="M72" s="14">
        <f>+K72+L72</f>
        <v>2561.14</v>
      </c>
      <c r="N72" s="14">
        <v>0</v>
      </c>
      <c r="O72" s="14">
        <f>+M72+N72</f>
        <v>2561.14</v>
      </c>
      <c r="P72" s="14">
        <v>0</v>
      </c>
      <c r="Q72" s="14">
        <f>+O72+P72</f>
        <v>2561.14</v>
      </c>
      <c r="R72" s="14">
        <v>0</v>
      </c>
      <c r="S72" s="14">
        <f>+Q72+R72</f>
        <v>2561.14</v>
      </c>
      <c r="T72" s="14">
        <v>0</v>
      </c>
      <c r="U72" s="14">
        <f>+S72+T72</f>
        <v>2561.14</v>
      </c>
      <c r="V72" s="14">
        <v>0</v>
      </c>
      <c r="W72" s="14">
        <f>+U72+V72</f>
        <v>2561.14</v>
      </c>
      <c r="X72" s="14">
        <v>0</v>
      </c>
      <c r="Y72" s="14">
        <f>+W72+X72</f>
        <v>2561.14</v>
      </c>
      <c r="Z72" s="14">
        <v>0</v>
      </c>
      <c r="AA72" s="14">
        <f>+Y72+Z72</f>
        <v>2561.14</v>
      </c>
      <c r="AB72" s="14">
        <v>784.07</v>
      </c>
      <c r="AC72" s="14">
        <f>+AA72-AB72</f>
        <v>1777.0699999999997</v>
      </c>
    </row>
    <row r="73" spans="1:29" x14ac:dyDescent="0.3">
      <c r="A73" s="34" t="s">
        <v>116</v>
      </c>
      <c r="B73" s="13" t="s">
        <v>117</v>
      </c>
      <c r="C73" s="14">
        <v>6700</v>
      </c>
      <c r="D73" s="14">
        <v>0</v>
      </c>
      <c r="E73" s="14">
        <f>+C73+D73</f>
        <v>6700</v>
      </c>
      <c r="F73" s="14">
        <v>0</v>
      </c>
      <c r="G73" s="14">
        <f>+E73+F73</f>
        <v>6700</v>
      </c>
      <c r="H73" s="14">
        <v>0</v>
      </c>
      <c r="I73" s="14">
        <f>+G73+H73</f>
        <v>6700</v>
      </c>
      <c r="J73" s="14">
        <v>0</v>
      </c>
      <c r="K73" s="14">
        <f>+I73+J73</f>
        <v>6700</v>
      </c>
      <c r="L73" s="14">
        <v>0</v>
      </c>
      <c r="M73" s="14">
        <f>+K73+L73</f>
        <v>6700</v>
      </c>
      <c r="N73" s="14">
        <v>0</v>
      </c>
      <c r="O73" s="14">
        <f>+M73+N73</f>
        <v>6700</v>
      </c>
      <c r="P73" s="14">
        <v>0</v>
      </c>
      <c r="Q73" s="14">
        <f>+O73+P73</f>
        <v>6700</v>
      </c>
      <c r="R73" s="14">
        <v>0</v>
      </c>
      <c r="S73" s="14">
        <f>+Q73+R73</f>
        <v>6700</v>
      </c>
      <c r="T73" s="14">
        <v>0</v>
      </c>
      <c r="U73" s="14">
        <f>+S73+T73</f>
        <v>6700</v>
      </c>
      <c r="V73" s="14">
        <v>-287.52</v>
      </c>
      <c r="W73" s="14">
        <f>+U73+V73</f>
        <v>6412.48</v>
      </c>
      <c r="X73" s="14">
        <v>0</v>
      </c>
      <c r="Y73" s="14">
        <f>+W73+X73</f>
        <v>6412.48</v>
      </c>
      <c r="Z73" s="14">
        <v>287.52</v>
      </c>
      <c r="AA73" s="14">
        <f>+Y73+Z73</f>
        <v>6700</v>
      </c>
      <c r="AB73" s="14">
        <v>5950.88</v>
      </c>
      <c r="AC73" s="14">
        <f>+AA73-AB73</f>
        <v>749.11999999999989</v>
      </c>
    </row>
    <row r="74" spans="1:29" x14ac:dyDescent="0.25">
      <c r="A74" s="33">
        <v>9</v>
      </c>
      <c r="B74" s="10" t="s">
        <v>118</v>
      </c>
      <c r="C74" s="11">
        <f t="shared" ref="C74:AC76" si="34">+C75</f>
        <v>4830.76</v>
      </c>
      <c r="D74" s="11">
        <f t="shared" si="34"/>
        <v>0</v>
      </c>
      <c r="E74" s="11">
        <f t="shared" si="34"/>
        <v>4830.76</v>
      </c>
      <c r="F74" s="11">
        <f t="shared" si="34"/>
        <v>0</v>
      </c>
      <c r="G74" s="11">
        <f t="shared" si="34"/>
        <v>4830.76</v>
      </c>
      <c r="H74" s="11">
        <f t="shared" si="34"/>
        <v>0</v>
      </c>
      <c r="I74" s="11">
        <f t="shared" si="34"/>
        <v>4830.76</v>
      </c>
      <c r="J74" s="11">
        <f t="shared" si="34"/>
        <v>0</v>
      </c>
      <c r="K74" s="11">
        <f t="shared" si="34"/>
        <v>4830.76</v>
      </c>
      <c r="L74" s="11">
        <f t="shared" si="34"/>
        <v>0</v>
      </c>
      <c r="M74" s="11">
        <f t="shared" si="34"/>
        <v>4830.76</v>
      </c>
      <c r="N74" s="11">
        <f t="shared" si="34"/>
        <v>0</v>
      </c>
      <c r="O74" s="11">
        <f t="shared" si="34"/>
        <v>4830.76</v>
      </c>
      <c r="P74" s="11">
        <f t="shared" si="34"/>
        <v>0</v>
      </c>
      <c r="Q74" s="11">
        <f t="shared" si="34"/>
        <v>4830.76</v>
      </c>
      <c r="R74" s="11">
        <f t="shared" si="34"/>
        <v>0</v>
      </c>
      <c r="S74" s="11">
        <f t="shared" si="34"/>
        <v>4830.76</v>
      </c>
      <c r="T74" s="11">
        <f t="shared" si="34"/>
        <v>0</v>
      </c>
      <c r="U74" s="11">
        <f t="shared" si="34"/>
        <v>4830.76</v>
      </c>
      <c r="V74" s="11">
        <f t="shared" si="34"/>
        <v>0</v>
      </c>
      <c r="W74" s="11">
        <f t="shared" si="34"/>
        <v>4830.76</v>
      </c>
      <c r="X74" s="11">
        <f t="shared" si="34"/>
        <v>0</v>
      </c>
      <c r="Y74" s="11">
        <f t="shared" si="34"/>
        <v>4830.76</v>
      </c>
      <c r="Z74" s="11">
        <f t="shared" si="34"/>
        <v>0</v>
      </c>
      <c r="AA74" s="11">
        <f t="shared" si="34"/>
        <v>4830.76</v>
      </c>
      <c r="AB74" s="11">
        <f t="shared" si="34"/>
        <v>4268</v>
      </c>
      <c r="AC74" s="11">
        <f t="shared" si="34"/>
        <v>562.76000000000022</v>
      </c>
    </row>
    <row r="75" spans="1:29" x14ac:dyDescent="0.25">
      <c r="A75" s="33">
        <v>9.6999999999999993</v>
      </c>
      <c r="B75" s="10" t="s">
        <v>119</v>
      </c>
      <c r="C75" s="11">
        <f t="shared" si="34"/>
        <v>4830.76</v>
      </c>
      <c r="D75" s="11">
        <f t="shared" si="34"/>
        <v>0</v>
      </c>
      <c r="E75" s="11">
        <f t="shared" si="34"/>
        <v>4830.76</v>
      </c>
      <c r="F75" s="11">
        <f t="shared" si="34"/>
        <v>0</v>
      </c>
      <c r="G75" s="11">
        <f t="shared" si="34"/>
        <v>4830.76</v>
      </c>
      <c r="H75" s="11">
        <f t="shared" si="34"/>
        <v>0</v>
      </c>
      <c r="I75" s="11">
        <f t="shared" si="34"/>
        <v>4830.76</v>
      </c>
      <c r="J75" s="11">
        <f t="shared" si="34"/>
        <v>0</v>
      </c>
      <c r="K75" s="11">
        <f t="shared" si="34"/>
        <v>4830.76</v>
      </c>
      <c r="L75" s="11">
        <f t="shared" si="34"/>
        <v>0</v>
      </c>
      <c r="M75" s="11">
        <f t="shared" si="34"/>
        <v>4830.76</v>
      </c>
      <c r="N75" s="11">
        <f t="shared" si="34"/>
        <v>0</v>
      </c>
      <c r="O75" s="11">
        <f t="shared" si="34"/>
        <v>4830.76</v>
      </c>
      <c r="P75" s="11">
        <f t="shared" si="34"/>
        <v>0</v>
      </c>
      <c r="Q75" s="11">
        <f t="shared" si="34"/>
        <v>4830.76</v>
      </c>
      <c r="R75" s="11">
        <f t="shared" si="34"/>
        <v>0</v>
      </c>
      <c r="S75" s="11">
        <f t="shared" si="34"/>
        <v>4830.76</v>
      </c>
      <c r="T75" s="11">
        <f t="shared" si="34"/>
        <v>0</v>
      </c>
      <c r="U75" s="11">
        <f t="shared" si="34"/>
        <v>4830.76</v>
      </c>
      <c r="V75" s="11">
        <f t="shared" si="34"/>
        <v>0</v>
      </c>
      <c r="W75" s="11">
        <f t="shared" si="34"/>
        <v>4830.76</v>
      </c>
      <c r="X75" s="11">
        <f t="shared" si="34"/>
        <v>0</v>
      </c>
      <c r="Y75" s="11">
        <f t="shared" si="34"/>
        <v>4830.76</v>
      </c>
      <c r="Z75" s="11">
        <f t="shared" si="34"/>
        <v>0</v>
      </c>
      <c r="AA75" s="11">
        <f t="shared" si="34"/>
        <v>4830.76</v>
      </c>
      <c r="AB75" s="11">
        <f t="shared" si="34"/>
        <v>4268</v>
      </c>
      <c r="AC75" s="11">
        <f t="shared" si="34"/>
        <v>562.76000000000022</v>
      </c>
    </row>
    <row r="76" spans="1:29" x14ac:dyDescent="0.25">
      <c r="A76" s="33" t="s">
        <v>120</v>
      </c>
      <c r="B76" s="10" t="s">
        <v>121</v>
      </c>
      <c r="C76" s="11">
        <f t="shared" si="34"/>
        <v>4830.76</v>
      </c>
      <c r="D76" s="11">
        <f t="shared" si="34"/>
        <v>0</v>
      </c>
      <c r="E76" s="11">
        <f t="shared" si="34"/>
        <v>4830.76</v>
      </c>
      <c r="F76" s="11">
        <f t="shared" si="34"/>
        <v>0</v>
      </c>
      <c r="G76" s="11">
        <f t="shared" si="34"/>
        <v>4830.76</v>
      </c>
      <c r="H76" s="11">
        <f t="shared" si="34"/>
        <v>0</v>
      </c>
      <c r="I76" s="11">
        <f t="shared" si="34"/>
        <v>4830.76</v>
      </c>
      <c r="J76" s="11">
        <f t="shared" si="34"/>
        <v>0</v>
      </c>
      <c r="K76" s="11">
        <f t="shared" si="34"/>
        <v>4830.76</v>
      </c>
      <c r="L76" s="11">
        <f t="shared" si="34"/>
        <v>0</v>
      </c>
      <c r="M76" s="11">
        <f t="shared" si="34"/>
        <v>4830.76</v>
      </c>
      <c r="N76" s="11">
        <f t="shared" si="34"/>
        <v>0</v>
      </c>
      <c r="O76" s="11">
        <f t="shared" si="34"/>
        <v>4830.76</v>
      </c>
      <c r="P76" s="11">
        <f t="shared" si="34"/>
        <v>0</v>
      </c>
      <c r="Q76" s="11">
        <f t="shared" si="34"/>
        <v>4830.76</v>
      </c>
      <c r="R76" s="11">
        <f t="shared" si="34"/>
        <v>0</v>
      </c>
      <c r="S76" s="11">
        <f t="shared" si="34"/>
        <v>4830.76</v>
      </c>
      <c r="T76" s="11">
        <f t="shared" si="34"/>
        <v>0</v>
      </c>
      <c r="U76" s="11">
        <f t="shared" si="34"/>
        <v>4830.76</v>
      </c>
      <c r="V76" s="11">
        <f t="shared" si="34"/>
        <v>0</v>
      </c>
      <c r="W76" s="11">
        <f t="shared" si="34"/>
        <v>4830.76</v>
      </c>
      <c r="X76" s="11">
        <f t="shared" si="34"/>
        <v>0</v>
      </c>
      <c r="Y76" s="11">
        <f t="shared" si="34"/>
        <v>4830.76</v>
      </c>
      <c r="Z76" s="11">
        <f t="shared" si="34"/>
        <v>0</v>
      </c>
      <c r="AA76" s="11">
        <f t="shared" si="34"/>
        <v>4830.76</v>
      </c>
      <c r="AB76" s="11">
        <f t="shared" si="34"/>
        <v>4268</v>
      </c>
      <c r="AC76" s="11">
        <f t="shared" si="34"/>
        <v>562.76000000000022</v>
      </c>
    </row>
    <row r="77" spans="1:29" ht="14.25" thickBot="1" x14ac:dyDescent="0.35">
      <c r="A77" s="36" t="s">
        <v>122</v>
      </c>
      <c r="B77" s="37" t="s">
        <v>123</v>
      </c>
      <c r="C77" s="14">
        <v>4830.76</v>
      </c>
      <c r="D77" s="14">
        <v>0</v>
      </c>
      <c r="E77" s="14">
        <f>+C77+D77</f>
        <v>4830.76</v>
      </c>
      <c r="F77" s="14">
        <v>0</v>
      </c>
      <c r="G77" s="14">
        <f>+E77+F77</f>
        <v>4830.76</v>
      </c>
      <c r="H77" s="14">
        <v>0</v>
      </c>
      <c r="I77" s="14">
        <f>+G77+H77</f>
        <v>4830.76</v>
      </c>
      <c r="J77" s="14">
        <v>0</v>
      </c>
      <c r="K77" s="14">
        <f>+I77+J77</f>
        <v>4830.76</v>
      </c>
      <c r="L77" s="14">
        <v>0</v>
      </c>
      <c r="M77" s="14">
        <f>+K77+L77</f>
        <v>4830.76</v>
      </c>
      <c r="N77" s="14">
        <v>0</v>
      </c>
      <c r="O77" s="14">
        <f>+M77+N77</f>
        <v>4830.76</v>
      </c>
      <c r="P77" s="14">
        <v>0</v>
      </c>
      <c r="Q77" s="14">
        <f>+O77+P77</f>
        <v>4830.76</v>
      </c>
      <c r="R77" s="14">
        <v>0</v>
      </c>
      <c r="S77" s="14">
        <f>+Q77+R77</f>
        <v>4830.76</v>
      </c>
      <c r="T77" s="14">
        <v>0</v>
      </c>
      <c r="U77" s="14">
        <f>+S77+T77</f>
        <v>4830.76</v>
      </c>
      <c r="V77" s="14">
        <v>0</v>
      </c>
      <c r="W77" s="14">
        <f>+U77+V77</f>
        <v>4830.76</v>
      </c>
      <c r="X77" s="14">
        <v>0</v>
      </c>
      <c r="Y77" s="14">
        <f>+W77+X77</f>
        <v>4830.76</v>
      </c>
      <c r="Z77" s="14">
        <v>0</v>
      </c>
      <c r="AA77" s="14">
        <f>+Y77+Z77</f>
        <v>4830.76</v>
      </c>
      <c r="AB77" s="14">
        <v>4268</v>
      </c>
      <c r="AC77" s="14">
        <f>+AA77-AB77</f>
        <v>562.76000000000022</v>
      </c>
    </row>
    <row r="78" spans="1:29" ht="14.25" thickBot="1" x14ac:dyDescent="0.3">
      <c r="A78" s="28"/>
      <c r="B78" s="26" t="s">
        <v>21</v>
      </c>
      <c r="C78" s="38">
        <f t="shared" ref="C78:AC78" si="35">+C74+C37</f>
        <v>86074.2</v>
      </c>
      <c r="D78" s="38">
        <f t="shared" si="35"/>
        <v>0</v>
      </c>
      <c r="E78" s="38">
        <f t="shared" si="35"/>
        <v>86074.2</v>
      </c>
      <c r="F78" s="38">
        <f t="shared" si="35"/>
        <v>-301.10000000000002</v>
      </c>
      <c r="G78" s="38">
        <f t="shared" si="35"/>
        <v>85773.099999999991</v>
      </c>
      <c r="H78" s="38">
        <f t="shared" si="35"/>
        <v>-2198.9</v>
      </c>
      <c r="I78" s="38">
        <f t="shared" si="35"/>
        <v>83574.2</v>
      </c>
      <c r="J78" s="38">
        <f t="shared" si="35"/>
        <v>0</v>
      </c>
      <c r="K78" s="38">
        <f t="shared" si="35"/>
        <v>83574.2</v>
      </c>
      <c r="L78" s="38">
        <f t="shared" si="35"/>
        <v>0</v>
      </c>
      <c r="M78" s="38">
        <f t="shared" si="35"/>
        <v>83574.2</v>
      </c>
      <c r="N78" s="38">
        <f t="shared" si="35"/>
        <v>0</v>
      </c>
      <c r="O78" s="38">
        <f t="shared" si="35"/>
        <v>83574.2</v>
      </c>
      <c r="P78" s="38">
        <f t="shared" si="35"/>
        <v>0</v>
      </c>
      <c r="Q78" s="38">
        <f t="shared" si="35"/>
        <v>83574.2</v>
      </c>
      <c r="R78" s="38">
        <f t="shared" si="35"/>
        <v>0</v>
      </c>
      <c r="S78" s="38">
        <f t="shared" si="35"/>
        <v>83574.2</v>
      </c>
      <c r="T78" s="38">
        <f t="shared" si="35"/>
        <v>0</v>
      </c>
      <c r="U78" s="38">
        <f t="shared" si="35"/>
        <v>83574.2</v>
      </c>
      <c r="V78" s="38">
        <f t="shared" si="35"/>
        <v>0</v>
      </c>
      <c r="W78" s="38">
        <f t="shared" si="35"/>
        <v>83574.199999999983</v>
      </c>
      <c r="X78" s="38">
        <f t="shared" si="35"/>
        <v>0</v>
      </c>
      <c r="Y78" s="38">
        <f t="shared" si="35"/>
        <v>83574.199999999983</v>
      </c>
      <c r="Z78" s="38">
        <f t="shared" si="35"/>
        <v>470.43</v>
      </c>
      <c r="AA78" s="38">
        <f t="shared" si="35"/>
        <v>84044.62999999999</v>
      </c>
      <c r="AB78" s="38">
        <f t="shared" si="35"/>
        <v>79330.62999999999</v>
      </c>
      <c r="AC78" s="38">
        <f t="shared" si="35"/>
        <v>4714</v>
      </c>
    </row>
    <row r="79" spans="1:29" ht="14.25" thickTop="1" x14ac:dyDescent="0.25">
      <c r="A79" s="111" t="s">
        <v>124</v>
      </c>
      <c r="B79" s="111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</row>
    <row r="80" spans="1:29" ht="35.25" customHeight="1" thickBot="1" x14ac:dyDescent="0.3">
      <c r="A80" s="113" t="s">
        <v>125</v>
      </c>
      <c r="B80" s="113"/>
      <c r="C80" s="5" t="s">
        <v>221</v>
      </c>
      <c r="D80" s="5" t="s">
        <v>251</v>
      </c>
      <c r="E80" s="5" t="s">
        <v>221</v>
      </c>
      <c r="F80" s="5" t="s">
        <v>252</v>
      </c>
      <c r="G80" s="5" t="s">
        <v>221</v>
      </c>
      <c r="H80" s="5" t="s">
        <v>253</v>
      </c>
      <c r="I80" s="5" t="s">
        <v>221</v>
      </c>
      <c r="J80" s="5" t="s">
        <v>264</v>
      </c>
      <c r="K80" s="5" t="s">
        <v>221</v>
      </c>
      <c r="L80" s="5" t="s">
        <v>265</v>
      </c>
      <c r="M80" s="5" t="s">
        <v>221</v>
      </c>
      <c r="N80" s="5" t="s">
        <v>266</v>
      </c>
      <c r="O80" s="5" t="s">
        <v>221</v>
      </c>
      <c r="P80" s="5" t="s">
        <v>250</v>
      </c>
      <c r="Q80" s="5" t="s">
        <v>221</v>
      </c>
      <c r="R80" s="5" t="s">
        <v>250</v>
      </c>
      <c r="S80" s="5" t="s">
        <v>221</v>
      </c>
      <c r="T80" s="115" t="s">
        <v>250</v>
      </c>
      <c r="U80" s="5" t="s">
        <v>221</v>
      </c>
      <c r="V80" s="5" t="s">
        <v>250</v>
      </c>
      <c r="W80" s="5" t="s">
        <v>221</v>
      </c>
      <c r="X80" s="5" t="s">
        <v>250</v>
      </c>
      <c r="Y80" s="5" t="s">
        <v>221</v>
      </c>
      <c r="Z80" s="5" t="s">
        <v>250</v>
      </c>
      <c r="AA80" s="5" t="s">
        <v>221</v>
      </c>
      <c r="AB80" s="5" t="s">
        <v>280</v>
      </c>
      <c r="AC80" s="5" t="s">
        <v>221</v>
      </c>
    </row>
    <row r="81" spans="1:29" x14ac:dyDescent="0.25">
      <c r="A81" s="30">
        <v>7</v>
      </c>
      <c r="B81" s="31" t="s">
        <v>126</v>
      </c>
      <c r="C81" s="32">
        <f t="shared" ref="C81:AC81" si="36">+C82+C95+C108</f>
        <v>18480</v>
      </c>
      <c r="D81" s="32">
        <f t="shared" si="36"/>
        <v>0</v>
      </c>
      <c r="E81" s="32">
        <f t="shared" si="36"/>
        <v>18480</v>
      </c>
      <c r="F81" s="32">
        <f t="shared" si="36"/>
        <v>500</v>
      </c>
      <c r="G81" s="32">
        <f t="shared" si="36"/>
        <v>18980</v>
      </c>
      <c r="H81" s="32">
        <f t="shared" si="36"/>
        <v>2767</v>
      </c>
      <c r="I81" s="32">
        <f t="shared" si="36"/>
        <v>21747</v>
      </c>
      <c r="J81" s="32">
        <f t="shared" si="36"/>
        <v>0</v>
      </c>
      <c r="K81" s="32">
        <f t="shared" si="36"/>
        <v>21747</v>
      </c>
      <c r="L81" s="32">
        <f t="shared" si="36"/>
        <v>0</v>
      </c>
      <c r="M81" s="32">
        <f t="shared" si="36"/>
        <v>21747</v>
      </c>
      <c r="N81" s="32">
        <f t="shared" si="36"/>
        <v>0</v>
      </c>
      <c r="O81" s="32">
        <f t="shared" si="36"/>
        <v>21747</v>
      </c>
      <c r="P81" s="32">
        <f t="shared" si="36"/>
        <v>0</v>
      </c>
      <c r="Q81" s="32">
        <f t="shared" si="36"/>
        <v>21747</v>
      </c>
      <c r="R81" s="32">
        <f t="shared" si="36"/>
        <v>0</v>
      </c>
      <c r="S81" s="32">
        <f t="shared" si="36"/>
        <v>21747</v>
      </c>
      <c r="T81" s="32">
        <f t="shared" si="36"/>
        <v>200</v>
      </c>
      <c r="U81" s="32">
        <f t="shared" si="36"/>
        <v>21947</v>
      </c>
      <c r="V81" s="32">
        <f t="shared" si="36"/>
        <v>0</v>
      </c>
      <c r="W81" s="32">
        <f t="shared" si="36"/>
        <v>21947</v>
      </c>
      <c r="X81" s="32">
        <f t="shared" si="36"/>
        <v>0</v>
      </c>
      <c r="Y81" s="32">
        <f t="shared" si="36"/>
        <v>21947</v>
      </c>
      <c r="Z81" s="32">
        <f t="shared" si="36"/>
        <v>363.56000000000051</v>
      </c>
      <c r="AA81" s="32">
        <f t="shared" si="36"/>
        <v>22310.560000000001</v>
      </c>
      <c r="AB81" s="32">
        <f t="shared" si="36"/>
        <v>22086.750000000004</v>
      </c>
      <c r="AC81" s="32">
        <f t="shared" si="36"/>
        <v>223.80999999999997</v>
      </c>
    </row>
    <row r="82" spans="1:29" x14ac:dyDescent="0.25">
      <c r="A82" s="33">
        <v>7.1</v>
      </c>
      <c r="B82" s="10" t="s">
        <v>127</v>
      </c>
      <c r="C82" s="11">
        <f t="shared" ref="C82:AC82" si="37">+C83+C85+C90+C88+C93</f>
        <v>10480.39</v>
      </c>
      <c r="D82" s="11">
        <f t="shared" si="37"/>
        <v>0</v>
      </c>
      <c r="E82" s="11">
        <f t="shared" si="37"/>
        <v>10480.39</v>
      </c>
      <c r="F82" s="11">
        <f t="shared" si="37"/>
        <v>0</v>
      </c>
      <c r="G82" s="11">
        <f t="shared" si="37"/>
        <v>10480.39</v>
      </c>
      <c r="H82" s="11">
        <f t="shared" si="37"/>
        <v>0</v>
      </c>
      <c r="I82" s="11">
        <f t="shared" si="37"/>
        <v>10480.39</v>
      </c>
      <c r="J82" s="11">
        <f t="shared" si="37"/>
        <v>0</v>
      </c>
      <c r="K82" s="11">
        <f t="shared" si="37"/>
        <v>10480.39</v>
      </c>
      <c r="L82" s="11">
        <f t="shared" si="37"/>
        <v>0</v>
      </c>
      <c r="M82" s="11">
        <f t="shared" si="37"/>
        <v>10480.39</v>
      </c>
      <c r="N82" s="11">
        <f t="shared" si="37"/>
        <v>0</v>
      </c>
      <c r="O82" s="11">
        <f t="shared" si="37"/>
        <v>10480.39</v>
      </c>
      <c r="P82" s="11">
        <f t="shared" si="37"/>
        <v>0</v>
      </c>
      <c r="Q82" s="11">
        <f t="shared" si="37"/>
        <v>10480.39</v>
      </c>
      <c r="R82" s="11">
        <f t="shared" si="37"/>
        <v>150</v>
      </c>
      <c r="S82" s="11">
        <f t="shared" si="37"/>
        <v>10630.39</v>
      </c>
      <c r="T82" s="11">
        <f t="shared" si="37"/>
        <v>200</v>
      </c>
      <c r="U82" s="11">
        <f t="shared" si="37"/>
        <v>10830.39</v>
      </c>
      <c r="V82" s="11">
        <f t="shared" si="37"/>
        <v>0</v>
      </c>
      <c r="W82" s="11">
        <f t="shared" si="37"/>
        <v>10830.39</v>
      </c>
      <c r="X82" s="11">
        <f t="shared" si="37"/>
        <v>0</v>
      </c>
      <c r="Y82" s="11">
        <f t="shared" si="37"/>
        <v>10830.39</v>
      </c>
      <c r="Z82" s="11">
        <f t="shared" si="37"/>
        <v>-57.919999999999931</v>
      </c>
      <c r="AA82" s="11">
        <f t="shared" si="37"/>
        <v>10772.470000000001</v>
      </c>
      <c r="AB82" s="11">
        <f t="shared" si="37"/>
        <v>10682.380000000001</v>
      </c>
      <c r="AC82" s="11">
        <f t="shared" si="37"/>
        <v>90.089999999999975</v>
      </c>
    </row>
    <row r="83" spans="1:29" x14ac:dyDescent="0.25">
      <c r="A83" s="40" t="s">
        <v>128</v>
      </c>
      <c r="B83" s="17" t="s">
        <v>55</v>
      </c>
      <c r="C83" s="35">
        <f t="shared" ref="C83:AC83" si="38">+C84</f>
        <v>6960</v>
      </c>
      <c r="D83" s="35">
        <f t="shared" si="38"/>
        <v>0</v>
      </c>
      <c r="E83" s="35">
        <f t="shared" si="38"/>
        <v>6960</v>
      </c>
      <c r="F83" s="35">
        <f t="shared" si="38"/>
        <v>0</v>
      </c>
      <c r="G83" s="35">
        <f t="shared" si="38"/>
        <v>6960</v>
      </c>
      <c r="H83" s="35">
        <f t="shared" si="38"/>
        <v>0</v>
      </c>
      <c r="I83" s="35">
        <f t="shared" si="38"/>
        <v>6960</v>
      </c>
      <c r="J83" s="35">
        <f t="shared" si="38"/>
        <v>0</v>
      </c>
      <c r="K83" s="35">
        <f t="shared" si="38"/>
        <v>6960</v>
      </c>
      <c r="L83" s="35">
        <f t="shared" si="38"/>
        <v>0</v>
      </c>
      <c r="M83" s="35">
        <f t="shared" si="38"/>
        <v>6960</v>
      </c>
      <c r="N83" s="35">
        <f t="shared" si="38"/>
        <v>0</v>
      </c>
      <c r="O83" s="35">
        <f t="shared" si="38"/>
        <v>6960</v>
      </c>
      <c r="P83" s="35">
        <f t="shared" si="38"/>
        <v>0</v>
      </c>
      <c r="Q83" s="35">
        <f t="shared" si="38"/>
        <v>6960</v>
      </c>
      <c r="R83" s="35">
        <f t="shared" si="38"/>
        <v>0</v>
      </c>
      <c r="S83" s="35">
        <f t="shared" si="38"/>
        <v>6960</v>
      </c>
      <c r="T83" s="35">
        <f t="shared" si="38"/>
        <v>0</v>
      </c>
      <c r="U83" s="35">
        <f t="shared" si="38"/>
        <v>6960</v>
      </c>
      <c r="V83" s="35">
        <f t="shared" si="38"/>
        <v>0</v>
      </c>
      <c r="W83" s="35">
        <f t="shared" si="38"/>
        <v>6960</v>
      </c>
      <c r="X83" s="35">
        <f t="shared" si="38"/>
        <v>0</v>
      </c>
      <c r="Y83" s="35">
        <f t="shared" si="38"/>
        <v>6960</v>
      </c>
      <c r="Z83" s="35">
        <f t="shared" si="38"/>
        <v>0</v>
      </c>
      <c r="AA83" s="35">
        <f t="shared" si="38"/>
        <v>6960</v>
      </c>
      <c r="AB83" s="35">
        <f t="shared" si="38"/>
        <v>6960</v>
      </c>
      <c r="AC83" s="35">
        <f t="shared" si="38"/>
        <v>0</v>
      </c>
    </row>
    <row r="84" spans="1:29" x14ac:dyDescent="0.3">
      <c r="A84" s="41" t="s">
        <v>197</v>
      </c>
      <c r="B84" s="42" t="s">
        <v>198</v>
      </c>
      <c r="C84" s="14">
        <v>6960</v>
      </c>
      <c r="D84" s="14">
        <v>0</v>
      </c>
      <c r="E84" s="14">
        <f>+C84+D84</f>
        <v>6960</v>
      </c>
      <c r="F84" s="14">
        <v>0</v>
      </c>
      <c r="G84" s="14">
        <f>+E84+F84</f>
        <v>6960</v>
      </c>
      <c r="H84" s="14">
        <v>0</v>
      </c>
      <c r="I84" s="14">
        <f>+G84+H84</f>
        <v>6960</v>
      </c>
      <c r="J84" s="14">
        <v>0</v>
      </c>
      <c r="K84" s="14">
        <f>+I84+J84</f>
        <v>6960</v>
      </c>
      <c r="L84" s="14">
        <v>0</v>
      </c>
      <c r="M84" s="14">
        <f>+K84+L84</f>
        <v>6960</v>
      </c>
      <c r="N84" s="14">
        <v>0</v>
      </c>
      <c r="O84" s="14">
        <f>+M84+N84</f>
        <v>6960</v>
      </c>
      <c r="P84" s="14">
        <v>0</v>
      </c>
      <c r="Q84" s="14">
        <f>+O84+P84</f>
        <v>6960</v>
      </c>
      <c r="R84" s="14">
        <v>0</v>
      </c>
      <c r="S84" s="14">
        <f>+Q84+R84</f>
        <v>6960</v>
      </c>
      <c r="T84" s="14">
        <v>0</v>
      </c>
      <c r="U84" s="14">
        <f>+S84+T84</f>
        <v>6960</v>
      </c>
      <c r="V84" s="14">
        <v>0</v>
      </c>
      <c r="W84" s="14">
        <f>+U84+V84</f>
        <v>6960</v>
      </c>
      <c r="X84" s="14">
        <v>0</v>
      </c>
      <c r="Y84" s="14">
        <f>+W84+X84</f>
        <v>6960</v>
      </c>
      <c r="Z84" s="14">
        <v>0</v>
      </c>
      <c r="AA84" s="14">
        <f>+Y84+Z84</f>
        <v>6960</v>
      </c>
      <c r="AB84" s="14">
        <v>6960</v>
      </c>
      <c r="AC84" s="14">
        <f>+AA84-AB84</f>
        <v>0</v>
      </c>
    </row>
    <row r="85" spans="1:29" x14ac:dyDescent="0.25">
      <c r="A85" s="40">
        <v>77</v>
      </c>
      <c r="B85" s="10" t="s">
        <v>59</v>
      </c>
      <c r="C85" s="11">
        <f t="shared" ref="C85:AC85" si="39">+C86+C87</f>
        <v>1092</v>
      </c>
      <c r="D85" s="11">
        <f t="shared" si="39"/>
        <v>0</v>
      </c>
      <c r="E85" s="11">
        <f t="shared" si="39"/>
        <v>1092</v>
      </c>
      <c r="F85" s="11">
        <f t="shared" si="39"/>
        <v>0</v>
      </c>
      <c r="G85" s="11">
        <f t="shared" si="39"/>
        <v>1092</v>
      </c>
      <c r="H85" s="11">
        <f t="shared" si="39"/>
        <v>0</v>
      </c>
      <c r="I85" s="11">
        <f t="shared" si="39"/>
        <v>1092</v>
      </c>
      <c r="J85" s="11">
        <f t="shared" si="39"/>
        <v>0</v>
      </c>
      <c r="K85" s="11">
        <f t="shared" si="39"/>
        <v>1092</v>
      </c>
      <c r="L85" s="11">
        <f t="shared" si="39"/>
        <v>0</v>
      </c>
      <c r="M85" s="11">
        <f t="shared" si="39"/>
        <v>1092</v>
      </c>
      <c r="N85" s="11">
        <f t="shared" si="39"/>
        <v>0</v>
      </c>
      <c r="O85" s="11">
        <f t="shared" si="39"/>
        <v>1092</v>
      </c>
      <c r="P85" s="11">
        <f t="shared" si="39"/>
        <v>0</v>
      </c>
      <c r="Q85" s="11">
        <f t="shared" si="39"/>
        <v>1092</v>
      </c>
      <c r="R85" s="11">
        <f t="shared" si="39"/>
        <v>0</v>
      </c>
      <c r="S85" s="11">
        <f t="shared" si="39"/>
        <v>1092</v>
      </c>
      <c r="T85" s="11">
        <f t="shared" si="39"/>
        <v>60</v>
      </c>
      <c r="U85" s="11">
        <f t="shared" si="39"/>
        <v>1152</v>
      </c>
      <c r="V85" s="11">
        <f t="shared" si="39"/>
        <v>0</v>
      </c>
      <c r="W85" s="11">
        <f t="shared" si="39"/>
        <v>1152</v>
      </c>
      <c r="X85" s="11">
        <f t="shared" si="39"/>
        <v>0</v>
      </c>
      <c r="Y85" s="11">
        <f t="shared" si="39"/>
        <v>1152</v>
      </c>
      <c r="Z85" s="11">
        <f t="shared" si="39"/>
        <v>-0.25</v>
      </c>
      <c r="AA85" s="11">
        <f t="shared" si="39"/>
        <v>1151.75</v>
      </c>
      <c r="AB85" s="11">
        <f t="shared" si="39"/>
        <v>1151.75</v>
      </c>
      <c r="AC85" s="11">
        <f t="shared" si="39"/>
        <v>0</v>
      </c>
    </row>
    <row r="86" spans="1:29" x14ac:dyDescent="0.3">
      <c r="A86" s="41" t="s">
        <v>129</v>
      </c>
      <c r="B86" s="42" t="s">
        <v>130</v>
      </c>
      <c r="C86" s="14">
        <v>622</v>
      </c>
      <c r="D86" s="14">
        <v>0</v>
      </c>
      <c r="E86" s="14">
        <f>+C86+D86</f>
        <v>622</v>
      </c>
      <c r="F86" s="14">
        <v>0</v>
      </c>
      <c r="G86" s="14">
        <f>+E86+F86</f>
        <v>622</v>
      </c>
      <c r="H86" s="14">
        <v>0</v>
      </c>
      <c r="I86" s="14">
        <f>+G86+H86</f>
        <v>622</v>
      </c>
      <c r="J86" s="14">
        <v>0</v>
      </c>
      <c r="K86" s="14">
        <f>+I86+J86</f>
        <v>622</v>
      </c>
      <c r="L86" s="14">
        <v>0</v>
      </c>
      <c r="M86" s="14">
        <f>+K86+L86</f>
        <v>622</v>
      </c>
      <c r="N86" s="14">
        <v>0</v>
      </c>
      <c r="O86" s="14">
        <f>+M86+N86</f>
        <v>622</v>
      </c>
      <c r="P86" s="14">
        <v>0</v>
      </c>
      <c r="Q86" s="14">
        <f>+O86+P86</f>
        <v>622</v>
      </c>
      <c r="R86" s="14">
        <v>0</v>
      </c>
      <c r="S86" s="14">
        <f>+Q86+R86</f>
        <v>622</v>
      </c>
      <c r="T86" s="14">
        <v>60</v>
      </c>
      <c r="U86" s="14">
        <f>+S86+T86</f>
        <v>682</v>
      </c>
      <c r="V86" s="14">
        <v>0</v>
      </c>
      <c r="W86" s="14">
        <f>+U86+V86</f>
        <v>682</v>
      </c>
      <c r="X86" s="14">
        <v>0</v>
      </c>
      <c r="Y86" s="14">
        <f>+W86+X86</f>
        <v>682</v>
      </c>
      <c r="Z86" s="14">
        <v>-0.25</v>
      </c>
      <c r="AA86" s="14">
        <f>+Y86+Z86</f>
        <v>681.75</v>
      </c>
      <c r="AB86" s="14">
        <v>681.75</v>
      </c>
      <c r="AC86" s="14">
        <f>+AA86-AB86</f>
        <v>0</v>
      </c>
    </row>
    <row r="87" spans="1:29" x14ac:dyDescent="0.3">
      <c r="A87" s="41" t="s">
        <v>131</v>
      </c>
      <c r="B87" s="42" t="s">
        <v>132</v>
      </c>
      <c r="C87" s="14">
        <v>470</v>
      </c>
      <c r="D87" s="14">
        <v>0</v>
      </c>
      <c r="E87" s="14">
        <f>+C87+D87</f>
        <v>470</v>
      </c>
      <c r="F87" s="14">
        <v>0</v>
      </c>
      <c r="G87" s="14">
        <f>+E87+F87</f>
        <v>470</v>
      </c>
      <c r="H87" s="14">
        <v>0</v>
      </c>
      <c r="I87" s="14">
        <f>+G87+H87</f>
        <v>470</v>
      </c>
      <c r="J87" s="14">
        <v>0</v>
      </c>
      <c r="K87" s="14">
        <f>+I87+J87</f>
        <v>470</v>
      </c>
      <c r="L87" s="14">
        <v>0</v>
      </c>
      <c r="M87" s="14">
        <f>+K87+L87</f>
        <v>470</v>
      </c>
      <c r="N87" s="14">
        <v>0</v>
      </c>
      <c r="O87" s="14">
        <f>+M87+N87</f>
        <v>470</v>
      </c>
      <c r="P87" s="14">
        <v>0</v>
      </c>
      <c r="Q87" s="14">
        <f>+O87+P87</f>
        <v>470</v>
      </c>
      <c r="R87" s="14">
        <v>0</v>
      </c>
      <c r="S87" s="14">
        <f>+Q87+R87</f>
        <v>470</v>
      </c>
      <c r="T87" s="14">
        <v>0</v>
      </c>
      <c r="U87" s="14">
        <f>+S87+T87</f>
        <v>470</v>
      </c>
      <c r="V87" s="14">
        <v>0</v>
      </c>
      <c r="W87" s="14">
        <f>+U87+V87</f>
        <v>470</v>
      </c>
      <c r="X87" s="14">
        <v>0</v>
      </c>
      <c r="Y87" s="14">
        <f>+W87+X87</f>
        <v>470</v>
      </c>
      <c r="Z87" s="14">
        <v>0</v>
      </c>
      <c r="AA87" s="14">
        <f>+Y87+Z87</f>
        <v>470</v>
      </c>
      <c r="AB87" s="14">
        <v>470</v>
      </c>
      <c r="AC87" s="14">
        <f>+AA87-AB87</f>
        <v>0</v>
      </c>
    </row>
    <row r="88" spans="1:29" x14ac:dyDescent="0.25">
      <c r="A88" s="40" t="s">
        <v>133</v>
      </c>
      <c r="B88" s="43" t="s">
        <v>65</v>
      </c>
      <c r="C88" s="11">
        <f t="shared" ref="C88:AC88" si="40">+C89</f>
        <v>900</v>
      </c>
      <c r="D88" s="11">
        <f t="shared" si="40"/>
        <v>0</v>
      </c>
      <c r="E88" s="11">
        <f t="shared" si="40"/>
        <v>900</v>
      </c>
      <c r="F88" s="11">
        <f t="shared" si="40"/>
        <v>0</v>
      </c>
      <c r="G88" s="11">
        <f t="shared" si="40"/>
        <v>900</v>
      </c>
      <c r="H88" s="11">
        <f t="shared" si="40"/>
        <v>0</v>
      </c>
      <c r="I88" s="11">
        <f t="shared" si="40"/>
        <v>900</v>
      </c>
      <c r="J88" s="11">
        <f t="shared" si="40"/>
        <v>0</v>
      </c>
      <c r="K88" s="11">
        <f t="shared" si="40"/>
        <v>900</v>
      </c>
      <c r="L88" s="11">
        <f t="shared" si="40"/>
        <v>0</v>
      </c>
      <c r="M88" s="11">
        <f t="shared" si="40"/>
        <v>900</v>
      </c>
      <c r="N88" s="11">
        <f t="shared" si="40"/>
        <v>0</v>
      </c>
      <c r="O88" s="11">
        <f t="shared" si="40"/>
        <v>900</v>
      </c>
      <c r="P88" s="11">
        <f t="shared" si="40"/>
        <v>0</v>
      </c>
      <c r="Q88" s="11">
        <f t="shared" si="40"/>
        <v>900</v>
      </c>
      <c r="R88" s="11">
        <f t="shared" si="40"/>
        <v>150</v>
      </c>
      <c r="S88" s="11">
        <f t="shared" si="40"/>
        <v>1050</v>
      </c>
      <c r="T88" s="11">
        <f t="shared" si="40"/>
        <v>200</v>
      </c>
      <c r="U88" s="11">
        <f t="shared" si="40"/>
        <v>1250</v>
      </c>
      <c r="V88" s="11">
        <f t="shared" si="40"/>
        <v>0</v>
      </c>
      <c r="W88" s="11">
        <f t="shared" si="40"/>
        <v>1250</v>
      </c>
      <c r="X88" s="11">
        <f t="shared" si="40"/>
        <v>0</v>
      </c>
      <c r="Y88" s="11">
        <f t="shared" si="40"/>
        <v>1250</v>
      </c>
      <c r="Z88" s="11">
        <f t="shared" si="40"/>
        <v>28.09</v>
      </c>
      <c r="AA88" s="11">
        <f t="shared" si="40"/>
        <v>1278.0899999999999</v>
      </c>
      <c r="AB88" s="11">
        <f t="shared" si="40"/>
        <v>1278.0899999999999</v>
      </c>
      <c r="AC88" s="11">
        <f t="shared" si="40"/>
        <v>0</v>
      </c>
    </row>
    <row r="89" spans="1:29" x14ac:dyDescent="0.3">
      <c r="A89" s="34" t="s">
        <v>134</v>
      </c>
      <c r="B89" s="13" t="s">
        <v>135</v>
      </c>
      <c r="C89" s="14">
        <v>900</v>
      </c>
      <c r="D89" s="14">
        <v>0</v>
      </c>
      <c r="E89" s="14">
        <f>+C89+D89</f>
        <v>900</v>
      </c>
      <c r="F89" s="14">
        <v>0</v>
      </c>
      <c r="G89" s="14">
        <f>+E89+F89</f>
        <v>900</v>
      </c>
      <c r="H89" s="14">
        <v>0</v>
      </c>
      <c r="I89" s="14">
        <f>+G89+H89</f>
        <v>900</v>
      </c>
      <c r="J89" s="14">
        <v>0</v>
      </c>
      <c r="K89" s="14">
        <f>+I89+J89</f>
        <v>900</v>
      </c>
      <c r="L89" s="14">
        <v>0</v>
      </c>
      <c r="M89" s="14">
        <f>+K89+L89</f>
        <v>900</v>
      </c>
      <c r="N89" s="14">
        <v>0</v>
      </c>
      <c r="O89" s="14">
        <f>+M89+N89</f>
        <v>900</v>
      </c>
      <c r="P89" s="14">
        <v>0</v>
      </c>
      <c r="Q89" s="14">
        <f>+O89+P89</f>
        <v>900</v>
      </c>
      <c r="R89" s="14">
        <v>150</v>
      </c>
      <c r="S89" s="14">
        <f>+Q89+R89</f>
        <v>1050</v>
      </c>
      <c r="T89" s="14">
        <v>200</v>
      </c>
      <c r="U89" s="14">
        <f>+S89+T89</f>
        <v>1250</v>
      </c>
      <c r="V89" s="14">
        <v>0</v>
      </c>
      <c r="W89" s="14">
        <f>+U89+V89</f>
        <v>1250</v>
      </c>
      <c r="X89" s="14">
        <v>0</v>
      </c>
      <c r="Y89" s="14">
        <f>+W89+X89</f>
        <v>1250</v>
      </c>
      <c r="Z89" s="14">
        <v>28.09</v>
      </c>
      <c r="AA89" s="14">
        <f>+Y89+Z89</f>
        <v>1278.0899999999999</v>
      </c>
      <c r="AB89" s="14">
        <v>1278.0899999999999</v>
      </c>
      <c r="AC89" s="102">
        <f>+AA89-AB89</f>
        <v>0</v>
      </c>
    </row>
    <row r="90" spans="1:29" x14ac:dyDescent="0.25">
      <c r="A90" s="40" t="s">
        <v>136</v>
      </c>
      <c r="B90" s="10" t="s">
        <v>69</v>
      </c>
      <c r="C90" s="11">
        <f t="shared" ref="C90:AC90" si="41">+C91+C92</f>
        <v>1528.3899999999999</v>
      </c>
      <c r="D90" s="11">
        <f t="shared" si="41"/>
        <v>0</v>
      </c>
      <c r="E90" s="11">
        <f t="shared" si="41"/>
        <v>1528.3899999999999</v>
      </c>
      <c r="F90" s="11">
        <f t="shared" si="41"/>
        <v>0</v>
      </c>
      <c r="G90" s="11">
        <f t="shared" si="41"/>
        <v>1528.3899999999999</v>
      </c>
      <c r="H90" s="11">
        <f t="shared" si="41"/>
        <v>0</v>
      </c>
      <c r="I90" s="11">
        <f t="shared" si="41"/>
        <v>1528.3899999999999</v>
      </c>
      <c r="J90" s="11">
        <f t="shared" si="41"/>
        <v>0</v>
      </c>
      <c r="K90" s="11">
        <f t="shared" si="41"/>
        <v>1528.3899999999999</v>
      </c>
      <c r="L90" s="11">
        <f t="shared" si="41"/>
        <v>0</v>
      </c>
      <c r="M90" s="11">
        <f t="shared" si="41"/>
        <v>1528.3899999999999</v>
      </c>
      <c r="N90" s="11">
        <f t="shared" si="41"/>
        <v>0</v>
      </c>
      <c r="O90" s="11">
        <f t="shared" si="41"/>
        <v>1528.3899999999999</v>
      </c>
      <c r="P90" s="11">
        <f t="shared" si="41"/>
        <v>0</v>
      </c>
      <c r="Q90" s="11">
        <f t="shared" si="41"/>
        <v>1528.3899999999999</v>
      </c>
      <c r="R90" s="11">
        <f t="shared" si="41"/>
        <v>0</v>
      </c>
      <c r="S90" s="11">
        <f t="shared" si="41"/>
        <v>1528.3899999999999</v>
      </c>
      <c r="T90" s="11">
        <f t="shared" si="41"/>
        <v>-60</v>
      </c>
      <c r="U90" s="11">
        <f t="shared" si="41"/>
        <v>1468.3899999999999</v>
      </c>
      <c r="V90" s="11">
        <f t="shared" si="41"/>
        <v>0</v>
      </c>
      <c r="W90" s="11">
        <f t="shared" si="41"/>
        <v>1468.3899999999999</v>
      </c>
      <c r="X90" s="11">
        <f t="shared" si="41"/>
        <v>0</v>
      </c>
      <c r="Y90" s="11">
        <f t="shared" si="41"/>
        <v>1468.3899999999999</v>
      </c>
      <c r="Z90" s="11">
        <f t="shared" si="41"/>
        <v>-85.759999999999934</v>
      </c>
      <c r="AA90" s="11">
        <f t="shared" si="41"/>
        <v>1382.63</v>
      </c>
      <c r="AB90" s="11">
        <f t="shared" si="41"/>
        <v>1292.54</v>
      </c>
      <c r="AC90" s="11">
        <f t="shared" si="41"/>
        <v>90.089999999999975</v>
      </c>
    </row>
    <row r="91" spans="1:29" x14ac:dyDescent="0.3">
      <c r="A91" s="41" t="s">
        <v>137</v>
      </c>
      <c r="B91" s="42" t="s">
        <v>71</v>
      </c>
      <c r="C91" s="14">
        <v>906.39</v>
      </c>
      <c r="D91" s="14">
        <v>0</v>
      </c>
      <c r="E91" s="14">
        <f>+C91+D91</f>
        <v>906.39</v>
      </c>
      <c r="F91" s="14">
        <v>0</v>
      </c>
      <c r="G91" s="14">
        <f>+E91+F91</f>
        <v>906.39</v>
      </c>
      <c r="H91" s="14">
        <v>0</v>
      </c>
      <c r="I91" s="14">
        <f>+G91+H91</f>
        <v>906.39</v>
      </c>
      <c r="J91" s="14">
        <v>0</v>
      </c>
      <c r="K91" s="14">
        <f>+I91+J91</f>
        <v>906.39</v>
      </c>
      <c r="L91" s="14">
        <v>0</v>
      </c>
      <c r="M91" s="14">
        <f>+K91+L91</f>
        <v>906.39</v>
      </c>
      <c r="N91" s="14">
        <v>0</v>
      </c>
      <c r="O91" s="14">
        <f>+M91+N91</f>
        <v>906.39</v>
      </c>
      <c r="P91" s="14">
        <v>0</v>
      </c>
      <c r="Q91" s="14">
        <f>+O91+P91</f>
        <v>906.39</v>
      </c>
      <c r="R91" s="14">
        <v>0</v>
      </c>
      <c r="S91" s="14">
        <f>+Q91+R91</f>
        <v>906.39</v>
      </c>
      <c r="T91" s="14">
        <v>10</v>
      </c>
      <c r="U91" s="14">
        <f>+S91+T91</f>
        <v>916.39</v>
      </c>
      <c r="V91" s="14">
        <v>0</v>
      </c>
      <c r="W91" s="14">
        <f>+U91+V91</f>
        <v>916.39</v>
      </c>
      <c r="X91" s="14">
        <v>0</v>
      </c>
      <c r="Y91" s="14">
        <f>+W91+X91</f>
        <v>916.39</v>
      </c>
      <c r="Z91" s="14">
        <f>1000.82-916.39</f>
        <v>84.430000000000064</v>
      </c>
      <c r="AA91" s="14">
        <f>+Y91+Z91</f>
        <v>1000.82</v>
      </c>
      <c r="AB91" s="14">
        <v>1000.82</v>
      </c>
      <c r="AC91" s="14">
        <f>+AA91-AB91</f>
        <v>0</v>
      </c>
    </row>
    <row r="92" spans="1:29" x14ac:dyDescent="0.3">
      <c r="A92" s="41" t="s">
        <v>138</v>
      </c>
      <c r="B92" s="42" t="s">
        <v>139</v>
      </c>
      <c r="C92" s="14">
        <v>622</v>
      </c>
      <c r="D92" s="14">
        <v>0</v>
      </c>
      <c r="E92" s="14">
        <f>+C92+D92</f>
        <v>622</v>
      </c>
      <c r="F92" s="14">
        <v>0</v>
      </c>
      <c r="G92" s="14">
        <f>+E92+F92</f>
        <v>622</v>
      </c>
      <c r="H92" s="14">
        <v>0</v>
      </c>
      <c r="I92" s="14">
        <f>+G92+H92</f>
        <v>622</v>
      </c>
      <c r="J92" s="14">
        <v>0</v>
      </c>
      <c r="K92" s="14">
        <f>+I92+J92</f>
        <v>622</v>
      </c>
      <c r="L92" s="14">
        <v>0</v>
      </c>
      <c r="M92" s="14">
        <f>+K92+L92</f>
        <v>622</v>
      </c>
      <c r="N92" s="14">
        <v>0</v>
      </c>
      <c r="O92" s="14">
        <f>+M92+N92</f>
        <v>622</v>
      </c>
      <c r="P92" s="14">
        <v>0</v>
      </c>
      <c r="Q92" s="14">
        <f>+O92+P92</f>
        <v>622</v>
      </c>
      <c r="R92" s="14">
        <v>0</v>
      </c>
      <c r="S92" s="14">
        <f>+Q92+R92</f>
        <v>622</v>
      </c>
      <c r="T92" s="14">
        <v>-70</v>
      </c>
      <c r="U92" s="14">
        <f>+S92+T92</f>
        <v>552</v>
      </c>
      <c r="V92" s="14">
        <v>0</v>
      </c>
      <c r="W92" s="14">
        <f>+U92+V92</f>
        <v>552</v>
      </c>
      <c r="X92" s="14">
        <v>0</v>
      </c>
      <c r="Y92" s="14">
        <f>+W92+X92</f>
        <v>552</v>
      </c>
      <c r="Z92" s="14">
        <f>381.81-552</f>
        <v>-170.19</v>
      </c>
      <c r="AA92" s="14">
        <f>+Y92+Z92</f>
        <v>381.81</v>
      </c>
      <c r="AB92" s="14">
        <v>291.72000000000003</v>
      </c>
      <c r="AC92" s="14">
        <f>+AA92-AB92</f>
        <v>90.089999999999975</v>
      </c>
    </row>
    <row r="93" spans="1:29" x14ac:dyDescent="0.25">
      <c r="A93" s="40" t="s">
        <v>224</v>
      </c>
      <c r="B93" s="43" t="s">
        <v>226</v>
      </c>
      <c r="C93" s="11">
        <f t="shared" ref="C93:AC93" si="42">+C94</f>
        <v>0</v>
      </c>
      <c r="D93" s="11">
        <f t="shared" si="42"/>
        <v>0</v>
      </c>
      <c r="E93" s="11">
        <f t="shared" si="42"/>
        <v>0</v>
      </c>
      <c r="F93" s="11">
        <f t="shared" si="42"/>
        <v>0</v>
      </c>
      <c r="G93" s="11">
        <f t="shared" si="42"/>
        <v>0</v>
      </c>
      <c r="H93" s="11">
        <f t="shared" si="42"/>
        <v>0</v>
      </c>
      <c r="I93" s="11">
        <f t="shared" si="42"/>
        <v>0</v>
      </c>
      <c r="J93" s="11">
        <f t="shared" si="42"/>
        <v>0</v>
      </c>
      <c r="K93" s="11">
        <f t="shared" si="42"/>
        <v>0</v>
      </c>
      <c r="L93" s="11">
        <f t="shared" si="42"/>
        <v>0</v>
      </c>
      <c r="M93" s="11">
        <f t="shared" si="42"/>
        <v>0</v>
      </c>
      <c r="N93" s="11">
        <f t="shared" si="42"/>
        <v>0</v>
      </c>
      <c r="O93" s="11">
        <f t="shared" si="42"/>
        <v>0</v>
      </c>
      <c r="P93" s="11">
        <f t="shared" si="42"/>
        <v>0</v>
      </c>
      <c r="Q93" s="11">
        <f t="shared" si="42"/>
        <v>0</v>
      </c>
      <c r="R93" s="11">
        <f t="shared" si="42"/>
        <v>0</v>
      </c>
      <c r="S93" s="11">
        <f t="shared" si="42"/>
        <v>0</v>
      </c>
      <c r="T93" s="11">
        <f t="shared" si="42"/>
        <v>0</v>
      </c>
      <c r="U93" s="11">
        <f t="shared" si="42"/>
        <v>0</v>
      </c>
      <c r="V93" s="11">
        <f t="shared" si="42"/>
        <v>0</v>
      </c>
      <c r="W93" s="11">
        <f t="shared" si="42"/>
        <v>0</v>
      </c>
      <c r="X93" s="11">
        <f t="shared" si="42"/>
        <v>0</v>
      </c>
      <c r="Y93" s="11">
        <f t="shared" si="42"/>
        <v>0</v>
      </c>
      <c r="Z93" s="11">
        <f t="shared" si="42"/>
        <v>0</v>
      </c>
      <c r="AA93" s="11">
        <f t="shared" si="42"/>
        <v>0</v>
      </c>
      <c r="AB93" s="11">
        <f t="shared" si="42"/>
        <v>0</v>
      </c>
      <c r="AC93" s="11">
        <f t="shared" si="42"/>
        <v>0</v>
      </c>
    </row>
    <row r="94" spans="1:29" x14ac:dyDescent="0.3">
      <c r="A94" s="41" t="s">
        <v>225</v>
      </c>
      <c r="B94" s="42" t="s">
        <v>227</v>
      </c>
      <c r="C94" s="14">
        <v>0</v>
      </c>
      <c r="D94" s="14">
        <v>0</v>
      </c>
      <c r="E94" s="14">
        <f>+C94+D94</f>
        <v>0</v>
      </c>
      <c r="F94" s="14">
        <v>0</v>
      </c>
      <c r="G94" s="14">
        <f>+E94+F94</f>
        <v>0</v>
      </c>
      <c r="H94" s="14">
        <v>0</v>
      </c>
      <c r="I94" s="14">
        <f>+G94+H94</f>
        <v>0</v>
      </c>
      <c r="J94" s="14">
        <v>0</v>
      </c>
      <c r="K94" s="14">
        <f>+I94+J94</f>
        <v>0</v>
      </c>
      <c r="L94" s="14">
        <v>0</v>
      </c>
      <c r="M94" s="14">
        <f>+K94+L94</f>
        <v>0</v>
      </c>
      <c r="N94" s="14">
        <v>0</v>
      </c>
      <c r="O94" s="14">
        <f>+M94+N94</f>
        <v>0</v>
      </c>
      <c r="P94" s="14">
        <v>0</v>
      </c>
      <c r="Q94" s="14">
        <f>+O94+P94</f>
        <v>0</v>
      </c>
      <c r="R94" s="14">
        <v>0</v>
      </c>
      <c r="S94" s="14">
        <f>+Q94+R94</f>
        <v>0</v>
      </c>
      <c r="T94" s="14">
        <v>0</v>
      </c>
      <c r="U94" s="14">
        <f>+S94+T94</f>
        <v>0</v>
      </c>
      <c r="V94" s="14">
        <v>0</v>
      </c>
      <c r="W94" s="14">
        <f>+U94+V94</f>
        <v>0</v>
      </c>
      <c r="X94" s="14">
        <v>0</v>
      </c>
      <c r="Y94" s="14">
        <f>+W94+X94</f>
        <v>0</v>
      </c>
      <c r="Z94" s="14">
        <v>0</v>
      </c>
      <c r="AA94" s="14">
        <f>+Y94+Z94</f>
        <v>0</v>
      </c>
      <c r="AB94" s="14">
        <v>0</v>
      </c>
      <c r="AC94" s="14">
        <f>+AA94-AB94</f>
        <v>0</v>
      </c>
    </row>
    <row r="95" spans="1:29" x14ac:dyDescent="0.25">
      <c r="A95" s="40">
        <v>7.3</v>
      </c>
      <c r="B95" s="43" t="s">
        <v>140</v>
      </c>
      <c r="C95" s="11">
        <f>+C100+C104+C96+C98+C102</f>
        <v>6939.61</v>
      </c>
      <c r="D95" s="11">
        <f t="shared" ref="D95:AC95" si="43">+D100+D104+D96+D98+D102</f>
        <v>0</v>
      </c>
      <c r="E95" s="11">
        <f t="shared" si="43"/>
        <v>6939.61</v>
      </c>
      <c r="F95" s="11">
        <f t="shared" si="43"/>
        <v>500</v>
      </c>
      <c r="G95" s="11">
        <f t="shared" si="43"/>
        <v>7439.61</v>
      </c>
      <c r="H95" s="11">
        <f t="shared" si="43"/>
        <v>3000</v>
      </c>
      <c r="I95" s="11">
        <f t="shared" si="43"/>
        <v>10439.61</v>
      </c>
      <c r="J95" s="11">
        <f t="shared" si="43"/>
        <v>0</v>
      </c>
      <c r="K95" s="11">
        <f t="shared" si="43"/>
        <v>10439.61</v>
      </c>
      <c r="L95" s="11">
        <f t="shared" si="43"/>
        <v>0</v>
      </c>
      <c r="M95" s="11">
        <f t="shared" si="43"/>
        <v>10439.61</v>
      </c>
      <c r="N95" s="11">
        <f t="shared" si="43"/>
        <v>0</v>
      </c>
      <c r="O95" s="11">
        <f t="shared" si="43"/>
        <v>10439.61</v>
      </c>
      <c r="P95" s="11">
        <f t="shared" si="43"/>
        <v>0</v>
      </c>
      <c r="Q95" s="11">
        <f t="shared" si="43"/>
        <v>10439.61</v>
      </c>
      <c r="R95" s="11">
        <f t="shared" si="43"/>
        <v>-150</v>
      </c>
      <c r="S95" s="11">
        <f t="shared" si="43"/>
        <v>10289.61</v>
      </c>
      <c r="T95" s="11">
        <f t="shared" si="43"/>
        <v>0</v>
      </c>
      <c r="U95" s="11">
        <f t="shared" si="43"/>
        <v>10289.61</v>
      </c>
      <c r="V95" s="11">
        <f t="shared" si="43"/>
        <v>0</v>
      </c>
      <c r="W95" s="11">
        <f t="shared" si="43"/>
        <v>10289.61</v>
      </c>
      <c r="X95" s="11">
        <f t="shared" si="43"/>
        <v>0</v>
      </c>
      <c r="Y95" s="11">
        <f t="shared" si="43"/>
        <v>10289.61</v>
      </c>
      <c r="Z95" s="11">
        <f t="shared" si="43"/>
        <v>367.0000000000004</v>
      </c>
      <c r="AA95" s="11">
        <f t="shared" si="43"/>
        <v>10656.61</v>
      </c>
      <c r="AB95" s="11">
        <f t="shared" si="43"/>
        <v>10522.890000000001</v>
      </c>
      <c r="AC95" s="11">
        <f t="shared" si="43"/>
        <v>133.72</v>
      </c>
    </row>
    <row r="96" spans="1:29" x14ac:dyDescent="0.25">
      <c r="A96" s="40" t="s">
        <v>141</v>
      </c>
      <c r="B96" s="43" t="s">
        <v>83</v>
      </c>
      <c r="C96" s="11">
        <f t="shared" ref="C96:AC96" si="44">+C97</f>
        <v>1200</v>
      </c>
      <c r="D96" s="11">
        <f t="shared" si="44"/>
        <v>0</v>
      </c>
      <c r="E96" s="11">
        <f t="shared" si="44"/>
        <v>1200</v>
      </c>
      <c r="F96" s="11">
        <f t="shared" si="44"/>
        <v>0</v>
      </c>
      <c r="G96" s="11">
        <f t="shared" si="44"/>
        <v>1200</v>
      </c>
      <c r="H96" s="11">
        <f t="shared" si="44"/>
        <v>0</v>
      </c>
      <c r="I96" s="11">
        <f t="shared" si="44"/>
        <v>1200</v>
      </c>
      <c r="J96" s="11">
        <f t="shared" si="44"/>
        <v>0</v>
      </c>
      <c r="K96" s="11">
        <f t="shared" si="44"/>
        <v>1200</v>
      </c>
      <c r="L96" s="11">
        <f t="shared" si="44"/>
        <v>0</v>
      </c>
      <c r="M96" s="11">
        <f t="shared" si="44"/>
        <v>1200</v>
      </c>
      <c r="N96" s="11">
        <f t="shared" si="44"/>
        <v>0</v>
      </c>
      <c r="O96" s="11">
        <f t="shared" si="44"/>
        <v>1200</v>
      </c>
      <c r="P96" s="11">
        <f t="shared" si="44"/>
        <v>0</v>
      </c>
      <c r="Q96" s="11">
        <f t="shared" si="44"/>
        <v>1200</v>
      </c>
      <c r="R96" s="11">
        <f t="shared" si="44"/>
        <v>0</v>
      </c>
      <c r="S96" s="11">
        <f t="shared" si="44"/>
        <v>1200</v>
      </c>
      <c r="T96" s="11">
        <f t="shared" si="44"/>
        <v>0</v>
      </c>
      <c r="U96" s="11">
        <f t="shared" si="44"/>
        <v>1200</v>
      </c>
      <c r="V96" s="11">
        <f t="shared" si="44"/>
        <v>0</v>
      </c>
      <c r="W96" s="11">
        <f t="shared" si="44"/>
        <v>1200</v>
      </c>
      <c r="X96" s="11">
        <f t="shared" si="44"/>
        <v>0</v>
      </c>
      <c r="Y96" s="11">
        <f t="shared" si="44"/>
        <v>1200</v>
      </c>
      <c r="Z96" s="11">
        <f t="shared" si="44"/>
        <v>3.44</v>
      </c>
      <c r="AA96" s="11">
        <f t="shared" si="44"/>
        <v>1203.44</v>
      </c>
      <c r="AB96" s="11">
        <f t="shared" si="44"/>
        <v>1203.44</v>
      </c>
      <c r="AC96" s="11">
        <f t="shared" si="44"/>
        <v>0</v>
      </c>
    </row>
    <row r="97" spans="1:29" x14ac:dyDescent="0.3">
      <c r="A97" s="41" t="s">
        <v>142</v>
      </c>
      <c r="B97" s="42" t="s">
        <v>143</v>
      </c>
      <c r="C97" s="14">
        <v>1200</v>
      </c>
      <c r="D97" s="14">
        <v>0</v>
      </c>
      <c r="E97" s="14">
        <f>+C97+D97</f>
        <v>1200</v>
      </c>
      <c r="F97" s="14">
        <v>0</v>
      </c>
      <c r="G97" s="14">
        <f>+E97+F97</f>
        <v>1200</v>
      </c>
      <c r="H97" s="14">
        <v>0</v>
      </c>
      <c r="I97" s="14">
        <f>+G97+H97</f>
        <v>1200</v>
      </c>
      <c r="J97" s="14">
        <v>0</v>
      </c>
      <c r="K97" s="14">
        <f>+I97+J97</f>
        <v>1200</v>
      </c>
      <c r="L97" s="14">
        <v>0</v>
      </c>
      <c r="M97" s="14">
        <f>+K97+L97</f>
        <v>1200</v>
      </c>
      <c r="N97" s="14">
        <v>0</v>
      </c>
      <c r="O97" s="14">
        <f>+M97+N97</f>
        <v>1200</v>
      </c>
      <c r="P97" s="14">
        <v>0</v>
      </c>
      <c r="Q97" s="14">
        <f>+O97+P97</f>
        <v>1200</v>
      </c>
      <c r="R97" s="14">
        <v>0</v>
      </c>
      <c r="S97" s="14">
        <f>+Q97+R97</f>
        <v>1200</v>
      </c>
      <c r="T97" s="14">
        <v>0</v>
      </c>
      <c r="U97" s="14">
        <f>+S97+T97</f>
        <v>1200</v>
      </c>
      <c r="V97" s="14">
        <v>0</v>
      </c>
      <c r="W97" s="14">
        <f>+U97+V97</f>
        <v>1200</v>
      </c>
      <c r="X97" s="14">
        <v>0</v>
      </c>
      <c r="Y97" s="14">
        <f>+W97+X97</f>
        <v>1200</v>
      </c>
      <c r="Z97" s="14">
        <v>3.44</v>
      </c>
      <c r="AA97" s="14">
        <f>+Y97+Z97</f>
        <v>1203.44</v>
      </c>
      <c r="AB97" s="14">
        <v>1203.44</v>
      </c>
      <c r="AC97" s="14">
        <f>+AA97-AB97</f>
        <v>0</v>
      </c>
    </row>
    <row r="98" spans="1:29" x14ac:dyDescent="0.25">
      <c r="A98" s="33" t="s">
        <v>144</v>
      </c>
      <c r="B98" s="10" t="s">
        <v>84</v>
      </c>
      <c r="C98" s="35">
        <f t="shared" ref="C98:AC98" si="45">+C99</f>
        <v>500</v>
      </c>
      <c r="D98" s="35">
        <f t="shared" si="45"/>
        <v>0</v>
      </c>
      <c r="E98" s="35">
        <f t="shared" si="45"/>
        <v>500</v>
      </c>
      <c r="F98" s="35">
        <f t="shared" si="45"/>
        <v>-200</v>
      </c>
      <c r="G98" s="35">
        <f t="shared" si="45"/>
        <v>300</v>
      </c>
      <c r="H98" s="35">
        <f t="shared" si="45"/>
        <v>0</v>
      </c>
      <c r="I98" s="35">
        <f t="shared" si="45"/>
        <v>300</v>
      </c>
      <c r="J98" s="35">
        <f t="shared" si="45"/>
        <v>0</v>
      </c>
      <c r="K98" s="35">
        <f t="shared" si="45"/>
        <v>300</v>
      </c>
      <c r="L98" s="35">
        <f t="shared" si="45"/>
        <v>0</v>
      </c>
      <c r="M98" s="35">
        <f t="shared" si="45"/>
        <v>300</v>
      </c>
      <c r="N98" s="35">
        <f t="shared" si="45"/>
        <v>0</v>
      </c>
      <c r="O98" s="35">
        <f t="shared" si="45"/>
        <v>300</v>
      </c>
      <c r="P98" s="35">
        <f t="shared" si="45"/>
        <v>0</v>
      </c>
      <c r="Q98" s="35">
        <f t="shared" si="45"/>
        <v>300</v>
      </c>
      <c r="R98" s="35">
        <f t="shared" si="45"/>
        <v>-150</v>
      </c>
      <c r="S98" s="35">
        <f t="shared" si="45"/>
        <v>150</v>
      </c>
      <c r="T98" s="35">
        <f t="shared" si="45"/>
        <v>0</v>
      </c>
      <c r="U98" s="35">
        <f t="shared" si="45"/>
        <v>150</v>
      </c>
      <c r="V98" s="35">
        <f t="shared" si="45"/>
        <v>0</v>
      </c>
      <c r="W98" s="35">
        <f t="shared" si="45"/>
        <v>150</v>
      </c>
      <c r="X98" s="35">
        <f t="shared" si="45"/>
        <v>0</v>
      </c>
      <c r="Y98" s="35">
        <f t="shared" si="45"/>
        <v>150</v>
      </c>
      <c r="Z98" s="35">
        <f t="shared" si="45"/>
        <v>0</v>
      </c>
      <c r="AA98" s="35">
        <f t="shared" si="45"/>
        <v>150</v>
      </c>
      <c r="AB98" s="35">
        <f t="shared" si="45"/>
        <v>48.35</v>
      </c>
      <c r="AC98" s="35">
        <f t="shared" si="45"/>
        <v>101.65</v>
      </c>
    </row>
    <row r="99" spans="1:29" x14ac:dyDescent="0.3">
      <c r="A99" s="34" t="s">
        <v>145</v>
      </c>
      <c r="B99" s="13" t="s">
        <v>85</v>
      </c>
      <c r="C99" s="14">
        <v>500</v>
      </c>
      <c r="D99" s="14">
        <v>0</v>
      </c>
      <c r="E99" s="14">
        <f>+C99+D99</f>
        <v>500</v>
      </c>
      <c r="F99" s="14">
        <v>-200</v>
      </c>
      <c r="G99" s="14">
        <f>+E99+F99</f>
        <v>300</v>
      </c>
      <c r="H99" s="14">
        <v>0</v>
      </c>
      <c r="I99" s="14">
        <f>+G99+H99</f>
        <v>300</v>
      </c>
      <c r="J99" s="14">
        <v>0</v>
      </c>
      <c r="K99" s="14">
        <f>+I99+J99</f>
        <v>300</v>
      </c>
      <c r="L99" s="14">
        <v>0</v>
      </c>
      <c r="M99" s="14">
        <f>+K99+L99</f>
        <v>300</v>
      </c>
      <c r="N99" s="14">
        <v>0</v>
      </c>
      <c r="O99" s="14">
        <f>+M99+N99</f>
        <v>300</v>
      </c>
      <c r="P99" s="14">
        <v>0</v>
      </c>
      <c r="Q99" s="14">
        <f>+O99+P99</f>
        <v>300</v>
      </c>
      <c r="R99" s="14">
        <v>-150</v>
      </c>
      <c r="S99" s="14">
        <f>+Q99+R99</f>
        <v>150</v>
      </c>
      <c r="T99" s="14">
        <v>0</v>
      </c>
      <c r="U99" s="14">
        <f>+S99+T99</f>
        <v>150</v>
      </c>
      <c r="V99" s="14">
        <v>0</v>
      </c>
      <c r="W99" s="14">
        <f>+U99+V99</f>
        <v>150</v>
      </c>
      <c r="X99" s="14">
        <v>0</v>
      </c>
      <c r="Y99" s="14">
        <f>+W99+X99</f>
        <v>150</v>
      </c>
      <c r="Z99" s="14">
        <v>0</v>
      </c>
      <c r="AA99" s="14">
        <f>+Y99+Z99</f>
        <v>150</v>
      </c>
      <c r="AB99" s="14">
        <v>48.35</v>
      </c>
      <c r="AC99" s="14">
        <f>+AA99-AB99</f>
        <v>101.65</v>
      </c>
    </row>
    <row r="100" spans="1:29" x14ac:dyDescent="0.25">
      <c r="A100" s="33" t="s">
        <v>146</v>
      </c>
      <c r="B100" s="10" t="s">
        <v>147</v>
      </c>
      <c r="C100" s="11">
        <f t="shared" ref="C100:AC102" si="46">+C101</f>
        <v>1509.61</v>
      </c>
      <c r="D100" s="11">
        <f t="shared" si="46"/>
        <v>0</v>
      </c>
      <c r="E100" s="11">
        <f t="shared" si="46"/>
        <v>1509.61</v>
      </c>
      <c r="F100" s="11">
        <f t="shared" si="46"/>
        <v>2900</v>
      </c>
      <c r="G100" s="11">
        <f t="shared" si="46"/>
        <v>4409.6099999999997</v>
      </c>
      <c r="H100" s="11">
        <f t="shared" si="46"/>
        <v>3000</v>
      </c>
      <c r="I100" s="11">
        <f t="shared" si="46"/>
        <v>7409.61</v>
      </c>
      <c r="J100" s="11">
        <f t="shared" si="46"/>
        <v>0</v>
      </c>
      <c r="K100" s="11">
        <f t="shared" si="46"/>
        <v>7409.61</v>
      </c>
      <c r="L100" s="11">
        <f t="shared" si="46"/>
        <v>0</v>
      </c>
      <c r="M100" s="11">
        <f t="shared" si="46"/>
        <v>7409.61</v>
      </c>
      <c r="N100" s="11">
        <f t="shared" si="46"/>
        <v>0</v>
      </c>
      <c r="O100" s="11">
        <f t="shared" si="46"/>
        <v>7409.61</v>
      </c>
      <c r="P100" s="11">
        <f t="shared" si="46"/>
        <v>0</v>
      </c>
      <c r="Q100" s="11">
        <f t="shared" si="46"/>
        <v>7409.61</v>
      </c>
      <c r="R100" s="11">
        <f t="shared" si="46"/>
        <v>0</v>
      </c>
      <c r="S100" s="11">
        <f t="shared" si="46"/>
        <v>7409.61</v>
      </c>
      <c r="T100" s="11">
        <f t="shared" si="46"/>
        <v>0</v>
      </c>
      <c r="U100" s="11">
        <f t="shared" si="46"/>
        <v>7409.61</v>
      </c>
      <c r="V100" s="11">
        <f t="shared" si="46"/>
        <v>0</v>
      </c>
      <c r="W100" s="11">
        <f t="shared" si="46"/>
        <v>7409.61</v>
      </c>
      <c r="X100" s="11">
        <f t="shared" si="46"/>
        <v>0</v>
      </c>
      <c r="Y100" s="11">
        <f t="shared" si="46"/>
        <v>7409.61</v>
      </c>
      <c r="Z100" s="11">
        <f t="shared" si="46"/>
        <v>363.5600000000004</v>
      </c>
      <c r="AA100" s="11">
        <f t="shared" si="46"/>
        <v>7773.17</v>
      </c>
      <c r="AB100" s="11">
        <f t="shared" si="46"/>
        <v>7773.17</v>
      </c>
      <c r="AC100" s="11">
        <f t="shared" si="46"/>
        <v>0</v>
      </c>
    </row>
    <row r="101" spans="1:29" x14ac:dyDescent="0.3">
      <c r="A101" s="41" t="s">
        <v>148</v>
      </c>
      <c r="B101" s="13" t="s">
        <v>149</v>
      </c>
      <c r="C101" s="14">
        <v>1509.61</v>
      </c>
      <c r="D101" s="14">
        <v>0</v>
      </c>
      <c r="E101" s="14">
        <f>+C101+D101</f>
        <v>1509.61</v>
      </c>
      <c r="F101" s="14">
        <f>2400+500</f>
        <v>2900</v>
      </c>
      <c r="G101" s="14">
        <f>+E101+F101</f>
        <v>4409.6099999999997</v>
      </c>
      <c r="H101" s="14">
        <v>3000</v>
      </c>
      <c r="I101" s="14">
        <f>+G101+H101</f>
        <v>7409.61</v>
      </c>
      <c r="J101" s="14">
        <v>0</v>
      </c>
      <c r="K101" s="14">
        <f>+I101+J101</f>
        <v>7409.61</v>
      </c>
      <c r="L101" s="14">
        <v>0</v>
      </c>
      <c r="M101" s="14">
        <f>+K101+L101</f>
        <v>7409.61</v>
      </c>
      <c r="N101" s="14">
        <v>0</v>
      </c>
      <c r="O101" s="14">
        <f>+M101+N101</f>
        <v>7409.61</v>
      </c>
      <c r="P101" s="14">
        <v>0</v>
      </c>
      <c r="Q101" s="14">
        <f>+O101+P101</f>
        <v>7409.61</v>
      </c>
      <c r="R101" s="14">
        <v>0</v>
      </c>
      <c r="S101" s="14">
        <f>+Q101+R101</f>
        <v>7409.61</v>
      </c>
      <c r="T101" s="14">
        <v>0</v>
      </c>
      <c r="U101" s="14">
        <f>+S101+T101</f>
        <v>7409.61</v>
      </c>
      <c r="V101" s="14">
        <v>0</v>
      </c>
      <c r="W101" s="14">
        <f>+U101+V101</f>
        <v>7409.61</v>
      </c>
      <c r="X101" s="14">
        <v>0</v>
      </c>
      <c r="Y101" s="14">
        <f>+W101+X101</f>
        <v>7409.61</v>
      </c>
      <c r="Z101" s="14">
        <f>7773.17-7409.61</f>
        <v>363.5600000000004</v>
      </c>
      <c r="AA101" s="14">
        <f>+Y101+Z101</f>
        <v>7773.17</v>
      </c>
      <c r="AB101" s="14">
        <v>7773.17</v>
      </c>
      <c r="AC101" s="14">
        <f>+AA101-AB101</f>
        <v>0</v>
      </c>
    </row>
    <row r="102" spans="1:29" x14ac:dyDescent="0.25">
      <c r="A102" s="33" t="s">
        <v>182</v>
      </c>
      <c r="B102" s="10" t="s">
        <v>183</v>
      </c>
      <c r="C102" s="11">
        <f>+C103</f>
        <v>1380</v>
      </c>
      <c r="D102" s="11">
        <f t="shared" si="46"/>
        <v>0</v>
      </c>
      <c r="E102" s="11">
        <f t="shared" si="46"/>
        <v>1380</v>
      </c>
      <c r="F102" s="11">
        <f t="shared" si="46"/>
        <v>0</v>
      </c>
      <c r="G102" s="11">
        <f t="shared" si="46"/>
        <v>1380</v>
      </c>
      <c r="H102" s="11">
        <f t="shared" si="46"/>
        <v>0</v>
      </c>
      <c r="I102" s="11">
        <f t="shared" si="46"/>
        <v>1380</v>
      </c>
      <c r="J102" s="11">
        <f t="shared" si="46"/>
        <v>0</v>
      </c>
      <c r="K102" s="11">
        <f t="shared" si="46"/>
        <v>1380</v>
      </c>
      <c r="L102" s="11">
        <f t="shared" si="46"/>
        <v>0</v>
      </c>
      <c r="M102" s="11">
        <f t="shared" si="46"/>
        <v>1380</v>
      </c>
      <c r="N102" s="11">
        <f t="shared" si="46"/>
        <v>0</v>
      </c>
      <c r="O102" s="11">
        <f t="shared" si="46"/>
        <v>1380</v>
      </c>
      <c r="P102" s="11">
        <f t="shared" si="46"/>
        <v>0</v>
      </c>
      <c r="Q102" s="11">
        <f t="shared" si="46"/>
        <v>1380</v>
      </c>
      <c r="R102" s="11">
        <f t="shared" si="46"/>
        <v>0</v>
      </c>
      <c r="S102" s="11">
        <f t="shared" si="46"/>
        <v>1380</v>
      </c>
      <c r="T102" s="11">
        <f t="shared" si="46"/>
        <v>0</v>
      </c>
      <c r="U102" s="11">
        <f t="shared" si="46"/>
        <v>1380</v>
      </c>
      <c r="V102" s="11">
        <f t="shared" si="46"/>
        <v>0</v>
      </c>
      <c r="W102" s="11">
        <f t="shared" si="46"/>
        <v>1380</v>
      </c>
      <c r="X102" s="11">
        <f t="shared" si="46"/>
        <v>0</v>
      </c>
      <c r="Y102" s="11">
        <f t="shared" si="46"/>
        <v>1380</v>
      </c>
      <c r="Z102" s="11">
        <f t="shared" si="46"/>
        <v>0</v>
      </c>
      <c r="AA102" s="11">
        <f t="shared" si="46"/>
        <v>1380</v>
      </c>
      <c r="AB102" s="11">
        <f t="shared" si="46"/>
        <v>1379</v>
      </c>
      <c r="AC102" s="11">
        <f t="shared" si="46"/>
        <v>1</v>
      </c>
    </row>
    <row r="103" spans="1:29" x14ac:dyDescent="0.3">
      <c r="A103" s="41" t="s">
        <v>184</v>
      </c>
      <c r="B103" s="13" t="s">
        <v>244</v>
      </c>
      <c r="C103" s="14">
        <v>1380</v>
      </c>
      <c r="D103" s="14">
        <v>0</v>
      </c>
      <c r="E103" s="14">
        <f>+C103+D103</f>
        <v>1380</v>
      </c>
      <c r="F103" s="14">
        <v>0</v>
      </c>
      <c r="G103" s="14">
        <f>+E103+F103</f>
        <v>1380</v>
      </c>
      <c r="H103" s="14">
        <v>0</v>
      </c>
      <c r="I103" s="14">
        <f>+G103+H103</f>
        <v>1380</v>
      </c>
      <c r="J103" s="14">
        <v>0</v>
      </c>
      <c r="K103" s="14">
        <f>+I103+J103</f>
        <v>1380</v>
      </c>
      <c r="L103" s="14">
        <v>0</v>
      </c>
      <c r="M103" s="14">
        <f>+K103+L103</f>
        <v>1380</v>
      </c>
      <c r="N103" s="14">
        <v>0</v>
      </c>
      <c r="O103" s="14">
        <f>+M103+N103</f>
        <v>1380</v>
      </c>
      <c r="P103" s="14">
        <v>0</v>
      </c>
      <c r="Q103" s="14">
        <f>+O103+P103</f>
        <v>1380</v>
      </c>
      <c r="R103" s="14">
        <v>0</v>
      </c>
      <c r="S103" s="14">
        <f>+Q103+R103</f>
        <v>1380</v>
      </c>
      <c r="T103" s="14">
        <v>0</v>
      </c>
      <c r="U103" s="14">
        <f>+S103+T103</f>
        <v>1380</v>
      </c>
      <c r="V103" s="14">
        <v>0</v>
      </c>
      <c r="W103" s="14">
        <f>+U103+V103</f>
        <v>1380</v>
      </c>
      <c r="X103" s="14">
        <v>0</v>
      </c>
      <c r="Y103" s="14">
        <f>+W103+X103</f>
        <v>1380</v>
      </c>
      <c r="Z103" s="14">
        <v>0</v>
      </c>
      <c r="AA103" s="14">
        <f>+Y103+Z103</f>
        <v>1380</v>
      </c>
      <c r="AB103" s="14">
        <v>1379</v>
      </c>
      <c r="AC103" s="14">
        <f>+AA103-AB103</f>
        <v>1</v>
      </c>
    </row>
    <row r="104" spans="1:29" x14ac:dyDescent="0.25">
      <c r="A104" s="40" t="s">
        <v>150</v>
      </c>
      <c r="B104" s="10" t="s">
        <v>151</v>
      </c>
      <c r="C104" s="11">
        <f t="shared" ref="C104:AC104" si="47">+C105+C106+C107</f>
        <v>2350</v>
      </c>
      <c r="D104" s="11">
        <f t="shared" si="47"/>
        <v>0</v>
      </c>
      <c r="E104" s="11">
        <f t="shared" si="47"/>
        <v>2350</v>
      </c>
      <c r="F104" s="11">
        <f t="shared" si="47"/>
        <v>-2200</v>
      </c>
      <c r="G104" s="11">
        <f t="shared" si="47"/>
        <v>150</v>
      </c>
      <c r="H104" s="11">
        <f t="shared" si="47"/>
        <v>0</v>
      </c>
      <c r="I104" s="11">
        <f t="shared" si="47"/>
        <v>150</v>
      </c>
      <c r="J104" s="11">
        <f t="shared" si="47"/>
        <v>0</v>
      </c>
      <c r="K104" s="11">
        <f t="shared" si="47"/>
        <v>150</v>
      </c>
      <c r="L104" s="11">
        <f t="shared" si="47"/>
        <v>0</v>
      </c>
      <c r="M104" s="11">
        <f t="shared" si="47"/>
        <v>150</v>
      </c>
      <c r="N104" s="11">
        <f t="shared" si="47"/>
        <v>0</v>
      </c>
      <c r="O104" s="11">
        <f t="shared" si="47"/>
        <v>150</v>
      </c>
      <c r="P104" s="11">
        <f t="shared" si="47"/>
        <v>0</v>
      </c>
      <c r="Q104" s="11">
        <f t="shared" si="47"/>
        <v>150</v>
      </c>
      <c r="R104" s="11">
        <f t="shared" si="47"/>
        <v>0</v>
      </c>
      <c r="S104" s="11">
        <f t="shared" si="47"/>
        <v>150</v>
      </c>
      <c r="T104" s="11">
        <f t="shared" si="47"/>
        <v>0</v>
      </c>
      <c r="U104" s="11">
        <f t="shared" si="47"/>
        <v>150</v>
      </c>
      <c r="V104" s="11">
        <f t="shared" si="47"/>
        <v>0</v>
      </c>
      <c r="W104" s="11">
        <f t="shared" si="47"/>
        <v>150</v>
      </c>
      <c r="X104" s="11">
        <f t="shared" si="47"/>
        <v>0</v>
      </c>
      <c r="Y104" s="11">
        <f t="shared" si="47"/>
        <v>150</v>
      </c>
      <c r="Z104" s="11">
        <f t="shared" si="47"/>
        <v>0</v>
      </c>
      <c r="AA104" s="11">
        <f t="shared" si="47"/>
        <v>150</v>
      </c>
      <c r="AB104" s="11">
        <f t="shared" si="47"/>
        <v>118.93</v>
      </c>
      <c r="AC104" s="11">
        <f t="shared" si="47"/>
        <v>31.069999999999993</v>
      </c>
    </row>
    <row r="105" spans="1:29" x14ac:dyDescent="0.3">
      <c r="A105" s="41" t="s">
        <v>152</v>
      </c>
      <c r="B105" s="42" t="s">
        <v>153</v>
      </c>
      <c r="C105" s="14">
        <v>150</v>
      </c>
      <c r="D105" s="14">
        <v>0</v>
      </c>
      <c r="E105" s="14">
        <f>+C105+D105</f>
        <v>150</v>
      </c>
      <c r="F105" s="14">
        <v>0</v>
      </c>
      <c r="G105" s="14">
        <f>+E105+F105</f>
        <v>150</v>
      </c>
      <c r="H105" s="14">
        <v>0</v>
      </c>
      <c r="I105" s="14">
        <f>+G105+H105</f>
        <v>150</v>
      </c>
      <c r="J105" s="14">
        <v>0</v>
      </c>
      <c r="K105" s="14">
        <f>+I105+J105</f>
        <v>150</v>
      </c>
      <c r="L105" s="14">
        <v>0</v>
      </c>
      <c r="M105" s="14">
        <f>+K105+L105</f>
        <v>150</v>
      </c>
      <c r="N105" s="14">
        <v>0</v>
      </c>
      <c r="O105" s="14">
        <f>+M105+N105</f>
        <v>150</v>
      </c>
      <c r="P105" s="14">
        <v>0</v>
      </c>
      <c r="Q105" s="14">
        <f>+O105+P105</f>
        <v>150</v>
      </c>
      <c r="R105" s="14">
        <v>0</v>
      </c>
      <c r="S105" s="14">
        <f>+Q105+R105</f>
        <v>150</v>
      </c>
      <c r="T105" s="14">
        <v>0</v>
      </c>
      <c r="U105" s="14">
        <f>+S105+T105</f>
        <v>150</v>
      </c>
      <c r="V105" s="14">
        <v>0</v>
      </c>
      <c r="W105" s="14">
        <f>+U105+V105</f>
        <v>150</v>
      </c>
      <c r="X105" s="14">
        <v>0</v>
      </c>
      <c r="Y105" s="14">
        <f>+W105+X105</f>
        <v>150</v>
      </c>
      <c r="Z105" s="14">
        <v>0</v>
      </c>
      <c r="AA105" s="14">
        <f>+Y105+Z105</f>
        <v>150</v>
      </c>
      <c r="AB105" s="14">
        <v>118.93</v>
      </c>
      <c r="AC105" s="14">
        <f>+AA105-AB105</f>
        <v>31.069999999999993</v>
      </c>
    </row>
    <row r="106" spans="1:29" x14ac:dyDescent="0.3">
      <c r="A106" s="34" t="s">
        <v>154</v>
      </c>
      <c r="B106" s="44" t="s">
        <v>155</v>
      </c>
      <c r="C106" s="14">
        <v>200</v>
      </c>
      <c r="D106" s="14">
        <v>0</v>
      </c>
      <c r="E106" s="14">
        <f>+C106+D106</f>
        <v>200</v>
      </c>
      <c r="F106" s="14">
        <v>-200</v>
      </c>
      <c r="G106" s="14">
        <f>+E106+F106</f>
        <v>0</v>
      </c>
      <c r="H106" s="14">
        <v>0</v>
      </c>
      <c r="I106" s="14">
        <f>+G106+H106</f>
        <v>0</v>
      </c>
      <c r="J106" s="14">
        <v>0</v>
      </c>
      <c r="K106" s="14">
        <f>+I106+J106</f>
        <v>0</v>
      </c>
      <c r="L106" s="14">
        <v>0</v>
      </c>
      <c r="M106" s="14">
        <f>+K106+L106</f>
        <v>0</v>
      </c>
      <c r="N106" s="14">
        <v>0</v>
      </c>
      <c r="O106" s="14">
        <f>+M106+N106</f>
        <v>0</v>
      </c>
      <c r="P106" s="14">
        <v>0</v>
      </c>
      <c r="Q106" s="14">
        <f>+O106+P106</f>
        <v>0</v>
      </c>
      <c r="R106" s="14">
        <v>0</v>
      </c>
      <c r="S106" s="14">
        <f>+Q106+R106</f>
        <v>0</v>
      </c>
      <c r="T106" s="14">
        <v>0</v>
      </c>
      <c r="U106" s="14">
        <f>+S106+T106</f>
        <v>0</v>
      </c>
      <c r="V106" s="14">
        <v>0</v>
      </c>
      <c r="W106" s="14">
        <f>+U106+V106</f>
        <v>0</v>
      </c>
      <c r="X106" s="14">
        <v>0</v>
      </c>
      <c r="Y106" s="14">
        <f>+W106+X106</f>
        <v>0</v>
      </c>
      <c r="Z106" s="14">
        <v>0</v>
      </c>
      <c r="AA106" s="14">
        <f>+Y106+Z106</f>
        <v>0</v>
      </c>
      <c r="AB106" s="14">
        <v>0</v>
      </c>
      <c r="AC106" s="14">
        <f>+AA106-AB106</f>
        <v>0</v>
      </c>
    </row>
    <row r="107" spans="1:29" x14ac:dyDescent="0.3">
      <c r="A107" s="34" t="s">
        <v>156</v>
      </c>
      <c r="B107" s="44" t="s">
        <v>157</v>
      </c>
      <c r="C107" s="14">
        <v>2000</v>
      </c>
      <c r="D107" s="14">
        <v>0</v>
      </c>
      <c r="E107" s="14">
        <f>+C107+D107</f>
        <v>2000</v>
      </c>
      <c r="F107" s="14">
        <v>-2000</v>
      </c>
      <c r="G107" s="14">
        <f>+E107+F107</f>
        <v>0</v>
      </c>
      <c r="H107" s="14">
        <v>0</v>
      </c>
      <c r="I107" s="14">
        <f>+G107+H107</f>
        <v>0</v>
      </c>
      <c r="J107" s="14">
        <v>0</v>
      </c>
      <c r="K107" s="14">
        <f>+I107+J107</f>
        <v>0</v>
      </c>
      <c r="L107" s="14">
        <v>0</v>
      </c>
      <c r="M107" s="14">
        <f>+K107+L107</f>
        <v>0</v>
      </c>
      <c r="N107" s="14">
        <v>0</v>
      </c>
      <c r="O107" s="14">
        <f>+M107+N107</f>
        <v>0</v>
      </c>
      <c r="P107" s="14">
        <v>0</v>
      </c>
      <c r="Q107" s="14">
        <f>+O107+P107</f>
        <v>0</v>
      </c>
      <c r="R107" s="14">
        <v>0</v>
      </c>
      <c r="S107" s="14">
        <f>+Q107+R107</f>
        <v>0</v>
      </c>
      <c r="T107" s="14">
        <v>0</v>
      </c>
      <c r="U107" s="14">
        <f>+S107+T107</f>
        <v>0</v>
      </c>
      <c r="V107" s="14">
        <v>0</v>
      </c>
      <c r="W107" s="14">
        <f>+U107+V107</f>
        <v>0</v>
      </c>
      <c r="X107" s="14">
        <v>0</v>
      </c>
      <c r="Y107" s="14">
        <f>+W107+X107</f>
        <v>0</v>
      </c>
      <c r="Z107" s="14">
        <v>0</v>
      </c>
      <c r="AA107" s="14">
        <f>+Y107+Z107</f>
        <v>0</v>
      </c>
      <c r="AB107" s="14">
        <v>0</v>
      </c>
      <c r="AC107" s="14">
        <f>+AA107-AB107</f>
        <v>0</v>
      </c>
    </row>
    <row r="108" spans="1:29" x14ac:dyDescent="0.25">
      <c r="A108" s="33">
        <v>7.7</v>
      </c>
      <c r="B108" s="10" t="s">
        <v>158</v>
      </c>
      <c r="C108" s="11">
        <f t="shared" ref="C108:AC108" si="48">+C109+C111</f>
        <v>1060</v>
      </c>
      <c r="D108" s="11">
        <f t="shared" si="48"/>
        <v>0</v>
      </c>
      <c r="E108" s="11">
        <f t="shared" si="48"/>
        <v>1060</v>
      </c>
      <c r="F108" s="11">
        <f t="shared" si="48"/>
        <v>0</v>
      </c>
      <c r="G108" s="11">
        <f t="shared" si="48"/>
        <v>1060</v>
      </c>
      <c r="H108" s="11">
        <f t="shared" si="48"/>
        <v>-233</v>
      </c>
      <c r="I108" s="11">
        <f t="shared" si="48"/>
        <v>827</v>
      </c>
      <c r="J108" s="11">
        <f t="shared" si="48"/>
        <v>0</v>
      </c>
      <c r="K108" s="11">
        <f t="shared" si="48"/>
        <v>827</v>
      </c>
      <c r="L108" s="11">
        <f t="shared" si="48"/>
        <v>0</v>
      </c>
      <c r="M108" s="11">
        <f t="shared" si="48"/>
        <v>827</v>
      </c>
      <c r="N108" s="11">
        <f t="shared" si="48"/>
        <v>0</v>
      </c>
      <c r="O108" s="11">
        <f t="shared" si="48"/>
        <v>827</v>
      </c>
      <c r="P108" s="11">
        <f t="shared" si="48"/>
        <v>0</v>
      </c>
      <c r="Q108" s="11">
        <f t="shared" si="48"/>
        <v>827</v>
      </c>
      <c r="R108" s="11">
        <f t="shared" si="48"/>
        <v>0</v>
      </c>
      <c r="S108" s="11">
        <f t="shared" si="48"/>
        <v>827</v>
      </c>
      <c r="T108" s="11">
        <f t="shared" si="48"/>
        <v>0</v>
      </c>
      <c r="U108" s="11">
        <f t="shared" si="48"/>
        <v>827</v>
      </c>
      <c r="V108" s="11">
        <f t="shared" si="48"/>
        <v>0</v>
      </c>
      <c r="W108" s="11">
        <f t="shared" si="48"/>
        <v>827</v>
      </c>
      <c r="X108" s="11">
        <f t="shared" si="48"/>
        <v>0</v>
      </c>
      <c r="Y108" s="11">
        <f t="shared" si="48"/>
        <v>827</v>
      </c>
      <c r="Z108" s="11">
        <f t="shared" si="48"/>
        <v>54.48</v>
      </c>
      <c r="AA108" s="11">
        <f t="shared" si="48"/>
        <v>881.48</v>
      </c>
      <c r="AB108" s="11">
        <f t="shared" si="48"/>
        <v>881.48</v>
      </c>
      <c r="AC108" s="11">
        <f t="shared" si="48"/>
        <v>0</v>
      </c>
    </row>
    <row r="109" spans="1:29" x14ac:dyDescent="0.25">
      <c r="A109" s="33" t="s">
        <v>159</v>
      </c>
      <c r="B109" s="10" t="s">
        <v>102</v>
      </c>
      <c r="C109" s="11">
        <f t="shared" ref="C109:AC109" si="49">+C110</f>
        <v>200</v>
      </c>
      <c r="D109" s="11">
        <f t="shared" si="49"/>
        <v>0</v>
      </c>
      <c r="E109" s="11">
        <f t="shared" si="49"/>
        <v>200</v>
      </c>
      <c r="F109" s="11">
        <f t="shared" si="49"/>
        <v>0</v>
      </c>
      <c r="G109" s="11">
        <f t="shared" si="49"/>
        <v>200</v>
      </c>
      <c r="H109" s="11">
        <f t="shared" si="49"/>
        <v>0</v>
      </c>
      <c r="I109" s="11">
        <f t="shared" si="49"/>
        <v>200</v>
      </c>
      <c r="J109" s="11">
        <f t="shared" si="49"/>
        <v>0</v>
      </c>
      <c r="K109" s="11">
        <f t="shared" si="49"/>
        <v>200</v>
      </c>
      <c r="L109" s="11">
        <f t="shared" si="49"/>
        <v>0</v>
      </c>
      <c r="M109" s="11">
        <f t="shared" si="49"/>
        <v>200</v>
      </c>
      <c r="N109" s="11">
        <f t="shared" si="49"/>
        <v>0</v>
      </c>
      <c r="O109" s="11">
        <f t="shared" si="49"/>
        <v>200</v>
      </c>
      <c r="P109" s="11">
        <f t="shared" si="49"/>
        <v>0</v>
      </c>
      <c r="Q109" s="11">
        <f t="shared" si="49"/>
        <v>200</v>
      </c>
      <c r="R109" s="11">
        <f t="shared" si="49"/>
        <v>0</v>
      </c>
      <c r="S109" s="11">
        <f t="shared" si="49"/>
        <v>200</v>
      </c>
      <c r="T109" s="11">
        <f t="shared" si="49"/>
        <v>0</v>
      </c>
      <c r="U109" s="11">
        <f t="shared" si="49"/>
        <v>200</v>
      </c>
      <c r="V109" s="11">
        <f t="shared" si="49"/>
        <v>0</v>
      </c>
      <c r="W109" s="11">
        <f t="shared" si="49"/>
        <v>200</v>
      </c>
      <c r="X109" s="11">
        <f t="shared" si="49"/>
        <v>0</v>
      </c>
      <c r="Y109" s="11">
        <f t="shared" si="49"/>
        <v>200</v>
      </c>
      <c r="Z109" s="11">
        <f t="shared" si="49"/>
        <v>54.48</v>
      </c>
      <c r="AA109" s="11">
        <f t="shared" si="49"/>
        <v>254.48</v>
      </c>
      <c r="AB109" s="11">
        <f t="shared" si="49"/>
        <v>254.48</v>
      </c>
      <c r="AC109" s="11">
        <f t="shared" si="49"/>
        <v>0</v>
      </c>
    </row>
    <row r="110" spans="1:29" x14ac:dyDescent="0.3">
      <c r="A110" s="34" t="s">
        <v>160</v>
      </c>
      <c r="B110" s="44" t="s">
        <v>104</v>
      </c>
      <c r="C110" s="14">
        <v>200</v>
      </c>
      <c r="D110" s="14">
        <v>0</v>
      </c>
      <c r="E110" s="14">
        <f>+C110+D110</f>
        <v>200</v>
      </c>
      <c r="F110" s="14">
        <v>0</v>
      </c>
      <c r="G110" s="14">
        <f>+E110+F110</f>
        <v>200</v>
      </c>
      <c r="H110" s="14">
        <v>0</v>
      </c>
      <c r="I110" s="14">
        <f>+G110+H110</f>
        <v>200</v>
      </c>
      <c r="J110" s="14">
        <v>0</v>
      </c>
      <c r="K110" s="14">
        <f>+I110+J110</f>
        <v>200</v>
      </c>
      <c r="L110" s="14">
        <v>0</v>
      </c>
      <c r="M110" s="14">
        <f>+K110+L110</f>
        <v>200</v>
      </c>
      <c r="N110" s="14">
        <v>0</v>
      </c>
      <c r="O110" s="14">
        <f>+M110+N110</f>
        <v>200</v>
      </c>
      <c r="P110" s="14">
        <v>0</v>
      </c>
      <c r="Q110" s="14">
        <f>+O110+P110</f>
        <v>200</v>
      </c>
      <c r="R110" s="14">
        <v>0</v>
      </c>
      <c r="S110" s="14">
        <f>+Q110+R110</f>
        <v>200</v>
      </c>
      <c r="T110" s="14">
        <v>0</v>
      </c>
      <c r="U110" s="14">
        <f>+S110+T110</f>
        <v>200</v>
      </c>
      <c r="V110" s="14">
        <v>0</v>
      </c>
      <c r="W110" s="14">
        <f>+U110+V110</f>
        <v>200</v>
      </c>
      <c r="X110" s="14">
        <v>0</v>
      </c>
      <c r="Y110" s="14">
        <f>+W110+X110</f>
        <v>200</v>
      </c>
      <c r="Z110" s="14">
        <v>54.48</v>
      </c>
      <c r="AA110" s="14">
        <f>+Y110+Z110</f>
        <v>254.48</v>
      </c>
      <c r="AB110" s="14">
        <v>254.48</v>
      </c>
      <c r="AC110" s="14">
        <f>+AA110-AB110</f>
        <v>0</v>
      </c>
    </row>
    <row r="111" spans="1:29" x14ac:dyDescent="0.25">
      <c r="A111" s="33" t="s">
        <v>161</v>
      </c>
      <c r="B111" s="10" t="s">
        <v>106</v>
      </c>
      <c r="C111" s="11">
        <f t="shared" ref="C111:AC111" si="50">+C112</f>
        <v>860</v>
      </c>
      <c r="D111" s="11">
        <f t="shared" si="50"/>
        <v>0</v>
      </c>
      <c r="E111" s="11">
        <f t="shared" si="50"/>
        <v>860</v>
      </c>
      <c r="F111" s="11">
        <f t="shared" si="50"/>
        <v>0</v>
      </c>
      <c r="G111" s="11">
        <f t="shared" si="50"/>
        <v>860</v>
      </c>
      <c r="H111" s="11">
        <f t="shared" si="50"/>
        <v>-233</v>
      </c>
      <c r="I111" s="11">
        <f t="shared" si="50"/>
        <v>627</v>
      </c>
      <c r="J111" s="11">
        <f t="shared" si="50"/>
        <v>0</v>
      </c>
      <c r="K111" s="11">
        <f t="shared" si="50"/>
        <v>627</v>
      </c>
      <c r="L111" s="11">
        <f t="shared" si="50"/>
        <v>0</v>
      </c>
      <c r="M111" s="11">
        <f t="shared" si="50"/>
        <v>627</v>
      </c>
      <c r="N111" s="11">
        <f t="shared" si="50"/>
        <v>0</v>
      </c>
      <c r="O111" s="11">
        <f t="shared" si="50"/>
        <v>627</v>
      </c>
      <c r="P111" s="11">
        <f t="shared" si="50"/>
        <v>0</v>
      </c>
      <c r="Q111" s="11">
        <f t="shared" si="50"/>
        <v>627</v>
      </c>
      <c r="R111" s="11">
        <f t="shared" si="50"/>
        <v>0</v>
      </c>
      <c r="S111" s="11">
        <f t="shared" si="50"/>
        <v>627</v>
      </c>
      <c r="T111" s="11">
        <f t="shared" si="50"/>
        <v>0</v>
      </c>
      <c r="U111" s="11">
        <f t="shared" si="50"/>
        <v>627</v>
      </c>
      <c r="V111" s="11">
        <f t="shared" si="50"/>
        <v>0</v>
      </c>
      <c r="W111" s="11">
        <f t="shared" si="50"/>
        <v>627</v>
      </c>
      <c r="X111" s="11">
        <f t="shared" si="50"/>
        <v>0</v>
      </c>
      <c r="Y111" s="11">
        <f t="shared" si="50"/>
        <v>627</v>
      </c>
      <c r="Z111" s="11">
        <f t="shared" si="50"/>
        <v>0</v>
      </c>
      <c r="AA111" s="11">
        <f t="shared" si="50"/>
        <v>627</v>
      </c>
      <c r="AB111" s="11">
        <f t="shared" si="50"/>
        <v>627</v>
      </c>
      <c r="AC111" s="11">
        <f t="shared" si="50"/>
        <v>0</v>
      </c>
    </row>
    <row r="112" spans="1:29" ht="14.25" thickBot="1" x14ac:dyDescent="0.35">
      <c r="A112" s="36" t="s">
        <v>162</v>
      </c>
      <c r="B112" s="37" t="s">
        <v>108</v>
      </c>
      <c r="C112" s="14">
        <v>860</v>
      </c>
      <c r="D112" s="14">
        <v>0</v>
      </c>
      <c r="E112" s="14">
        <f>+C112+D112</f>
        <v>860</v>
      </c>
      <c r="F112" s="14">
        <v>0</v>
      </c>
      <c r="G112" s="14">
        <f>+E112+F112</f>
        <v>860</v>
      </c>
      <c r="H112" s="14">
        <v>-233</v>
      </c>
      <c r="I112" s="14">
        <f>+G112+H112</f>
        <v>627</v>
      </c>
      <c r="J112" s="14">
        <v>0</v>
      </c>
      <c r="K112" s="14">
        <f>+I112+J112</f>
        <v>627</v>
      </c>
      <c r="L112" s="14">
        <v>0</v>
      </c>
      <c r="M112" s="14">
        <f>+K112+L112</f>
        <v>627</v>
      </c>
      <c r="N112" s="14">
        <v>0</v>
      </c>
      <c r="O112" s="14">
        <f>+M112+N112</f>
        <v>627</v>
      </c>
      <c r="P112" s="14">
        <v>0</v>
      </c>
      <c r="Q112" s="14">
        <f>+O112+P112</f>
        <v>627</v>
      </c>
      <c r="R112" s="14">
        <v>0</v>
      </c>
      <c r="S112" s="14">
        <f>+Q112+R112</f>
        <v>627</v>
      </c>
      <c r="T112" s="14">
        <v>0</v>
      </c>
      <c r="U112" s="14">
        <f>+S112+T112</f>
        <v>627</v>
      </c>
      <c r="V112" s="14">
        <v>0</v>
      </c>
      <c r="W112" s="14">
        <f>+U112+V112</f>
        <v>627</v>
      </c>
      <c r="X112" s="14">
        <v>0</v>
      </c>
      <c r="Y112" s="14">
        <f>+W112+X112</f>
        <v>627</v>
      </c>
      <c r="Z112" s="14">
        <v>0</v>
      </c>
      <c r="AA112" s="14">
        <f>+Y112+Z112</f>
        <v>627</v>
      </c>
      <c r="AB112" s="14">
        <v>627</v>
      </c>
      <c r="AC112" s="14">
        <f>+AA112-AB112</f>
        <v>0</v>
      </c>
    </row>
    <row r="113" spans="1:29" ht="14.25" thickBot="1" x14ac:dyDescent="0.3">
      <c r="A113" s="28"/>
      <c r="B113" s="26" t="s">
        <v>21</v>
      </c>
      <c r="C113" s="45">
        <f t="shared" ref="C113:AC113" si="51">+C81</f>
        <v>18480</v>
      </c>
      <c r="D113" s="45">
        <f t="shared" si="51"/>
        <v>0</v>
      </c>
      <c r="E113" s="45">
        <f t="shared" si="51"/>
        <v>18480</v>
      </c>
      <c r="F113" s="45">
        <f t="shared" si="51"/>
        <v>500</v>
      </c>
      <c r="G113" s="45">
        <f t="shared" si="51"/>
        <v>18980</v>
      </c>
      <c r="H113" s="45">
        <f t="shared" si="51"/>
        <v>2767</v>
      </c>
      <c r="I113" s="45">
        <f t="shared" si="51"/>
        <v>21747</v>
      </c>
      <c r="J113" s="45">
        <f t="shared" si="51"/>
        <v>0</v>
      </c>
      <c r="K113" s="45">
        <f t="shared" si="51"/>
        <v>21747</v>
      </c>
      <c r="L113" s="45">
        <f t="shared" si="51"/>
        <v>0</v>
      </c>
      <c r="M113" s="45">
        <f t="shared" si="51"/>
        <v>21747</v>
      </c>
      <c r="N113" s="45">
        <f t="shared" si="51"/>
        <v>0</v>
      </c>
      <c r="O113" s="45">
        <f t="shared" si="51"/>
        <v>21747</v>
      </c>
      <c r="P113" s="45">
        <f t="shared" si="51"/>
        <v>0</v>
      </c>
      <c r="Q113" s="45">
        <f t="shared" si="51"/>
        <v>21747</v>
      </c>
      <c r="R113" s="45">
        <f t="shared" si="51"/>
        <v>0</v>
      </c>
      <c r="S113" s="45">
        <f t="shared" si="51"/>
        <v>21747</v>
      </c>
      <c r="T113" s="45">
        <f t="shared" si="51"/>
        <v>200</v>
      </c>
      <c r="U113" s="45">
        <f t="shared" si="51"/>
        <v>21947</v>
      </c>
      <c r="V113" s="45">
        <f t="shared" si="51"/>
        <v>0</v>
      </c>
      <c r="W113" s="45">
        <f t="shared" si="51"/>
        <v>21947</v>
      </c>
      <c r="X113" s="45">
        <f t="shared" si="51"/>
        <v>0</v>
      </c>
      <c r="Y113" s="45">
        <f t="shared" si="51"/>
        <v>21947</v>
      </c>
      <c r="Z113" s="45">
        <f t="shared" si="51"/>
        <v>363.56000000000051</v>
      </c>
      <c r="AA113" s="45">
        <f t="shared" si="51"/>
        <v>22310.560000000001</v>
      </c>
      <c r="AB113" s="45">
        <f t="shared" si="51"/>
        <v>22086.750000000004</v>
      </c>
      <c r="AC113" s="45">
        <f t="shared" si="51"/>
        <v>223.80999999999997</v>
      </c>
    </row>
    <row r="114" spans="1:29" ht="14.25" thickTop="1" x14ac:dyDescent="0.3">
      <c r="A114" s="46" t="s">
        <v>163</v>
      </c>
      <c r="B114" s="47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</row>
    <row r="115" spans="1:29" x14ac:dyDescent="0.3">
      <c r="A115" s="48" t="s">
        <v>164</v>
      </c>
      <c r="B115" s="4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</row>
    <row r="116" spans="1:29" x14ac:dyDescent="0.25">
      <c r="A116" s="9">
        <v>7</v>
      </c>
      <c r="B116" s="10" t="s">
        <v>126</v>
      </c>
      <c r="C116" s="11">
        <f t="shared" ref="C116:AC116" si="52">+C117+C126</f>
        <v>9100</v>
      </c>
      <c r="D116" s="11">
        <f t="shared" si="52"/>
        <v>0</v>
      </c>
      <c r="E116" s="11">
        <f t="shared" si="52"/>
        <v>9100</v>
      </c>
      <c r="F116" s="11">
        <f t="shared" si="52"/>
        <v>0</v>
      </c>
      <c r="G116" s="11">
        <f t="shared" si="52"/>
        <v>9100</v>
      </c>
      <c r="H116" s="11">
        <f t="shared" si="52"/>
        <v>1930.1</v>
      </c>
      <c r="I116" s="11">
        <f t="shared" si="52"/>
        <v>11030.1</v>
      </c>
      <c r="J116" s="11">
        <f t="shared" si="52"/>
        <v>0</v>
      </c>
      <c r="K116" s="11">
        <f t="shared" si="52"/>
        <v>11030.1</v>
      </c>
      <c r="L116" s="11">
        <f t="shared" si="52"/>
        <v>0</v>
      </c>
      <c r="M116" s="11">
        <f t="shared" si="52"/>
        <v>11030.1</v>
      </c>
      <c r="N116" s="11">
        <f t="shared" si="52"/>
        <v>0</v>
      </c>
      <c r="O116" s="11">
        <f t="shared" si="52"/>
        <v>11030.1</v>
      </c>
      <c r="P116" s="11">
        <f t="shared" si="52"/>
        <v>0</v>
      </c>
      <c r="Q116" s="11">
        <f t="shared" si="52"/>
        <v>11030.1</v>
      </c>
      <c r="R116" s="11">
        <f t="shared" si="52"/>
        <v>0</v>
      </c>
      <c r="S116" s="11">
        <f t="shared" si="52"/>
        <v>11030.1</v>
      </c>
      <c r="T116" s="11">
        <f t="shared" si="52"/>
        <v>-565.54999999999973</v>
      </c>
      <c r="U116" s="11">
        <f t="shared" si="52"/>
        <v>10464.549999999999</v>
      </c>
      <c r="V116" s="11">
        <f t="shared" si="52"/>
        <v>0</v>
      </c>
      <c r="W116" s="11">
        <f t="shared" si="52"/>
        <v>10464.549999999999</v>
      </c>
      <c r="X116" s="11">
        <f t="shared" si="52"/>
        <v>0</v>
      </c>
      <c r="Y116" s="11">
        <f t="shared" si="52"/>
        <v>10464.549999999999</v>
      </c>
      <c r="Z116" s="11">
        <f t="shared" si="52"/>
        <v>4954.6099999999997</v>
      </c>
      <c r="AA116" s="11">
        <f t="shared" si="52"/>
        <v>15419.16</v>
      </c>
      <c r="AB116" s="11">
        <f t="shared" si="52"/>
        <v>9696.77</v>
      </c>
      <c r="AC116" s="11">
        <f t="shared" si="52"/>
        <v>5722.39</v>
      </c>
    </row>
    <row r="117" spans="1:29" x14ac:dyDescent="0.25">
      <c r="A117" s="9">
        <v>7.1</v>
      </c>
      <c r="B117" s="10" t="s">
        <v>127</v>
      </c>
      <c r="C117" s="11">
        <f t="shared" ref="C117:AC117" si="53">+C118+C120+C123</f>
        <v>7743</v>
      </c>
      <c r="D117" s="11">
        <f t="shared" si="53"/>
        <v>0</v>
      </c>
      <c r="E117" s="11">
        <f t="shared" si="53"/>
        <v>7743</v>
      </c>
      <c r="F117" s="11">
        <f t="shared" si="53"/>
        <v>0</v>
      </c>
      <c r="G117" s="11">
        <f t="shared" si="53"/>
        <v>7743</v>
      </c>
      <c r="H117" s="11">
        <f t="shared" si="53"/>
        <v>0</v>
      </c>
      <c r="I117" s="11">
        <f t="shared" si="53"/>
        <v>7743</v>
      </c>
      <c r="J117" s="11">
        <f t="shared" si="53"/>
        <v>0</v>
      </c>
      <c r="K117" s="11">
        <f t="shared" si="53"/>
        <v>7743</v>
      </c>
      <c r="L117" s="11">
        <f t="shared" si="53"/>
        <v>0</v>
      </c>
      <c r="M117" s="11">
        <f t="shared" si="53"/>
        <v>7743</v>
      </c>
      <c r="N117" s="11">
        <f t="shared" si="53"/>
        <v>0</v>
      </c>
      <c r="O117" s="11">
        <f t="shared" si="53"/>
        <v>7743</v>
      </c>
      <c r="P117" s="11">
        <f t="shared" si="53"/>
        <v>0</v>
      </c>
      <c r="Q117" s="11">
        <f t="shared" si="53"/>
        <v>7743</v>
      </c>
      <c r="R117" s="11">
        <f t="shared" si="53"/>
        <v>0</v>
      </c>
      <c r="S117" s="11">
        <f t="shared" si="53"/>
        <v>7743</v>
      </c>
      <c r="T117" s="11">
        <f t="shared" si="53"/>
        <v>0</v>
      </c>
      <c r="U117" s="11">
        <f t="shared" si="53"/>
        <v>7743</v>
      </c>
      <c r="V117" s="11">
        <f t="shared" si="53"/>
        <v>0</v>
      </c>
      <c r="W117" s="11">
        <f t="shared" si="53"/>
        <v>7743</v>
      </c>
      <c r="X117" s="11">
        <f t="shared" si="53"/>
        <v>0</v>
      </c>
      <c r="Y117" s="11">
        <f t="shared" si="53"/>
        <v>7743</v>
      </c>
      <c r="Z117" s="11">
        <f t="shared" si="53"/>
        <v>0</v>
      </c>
      <c r="AA117" s="11">
        <f t="shared" si="53"/>
        <v>7743</v>
      </c>
      <c r="AB117" s="11">
        <f t="shared" si="53"/>
        <v>7735.2</v>
      </c>
      <c r="AC117" s="11">
        <f t="shared" si="53"/>
        <v>7.7999999999999545</v>
      </c>
    </row>
    <row r="118" spans="1:29" x14ac:dyDescent="0.25">
      <c r="A118" s="50" t="s">
        <v>128</v>
      </c>
      <c r="B118" s="17" t="s">
        <v>55</v>
      </c>
      <c r="C118" s="35">
        <f t="shared" ref="C118:AC118" si="54">+C119</f>
        <v>5640</v>
      </c>
      <c r="D118" s="35">
        <f t="shared" si="54"/>
        <v>0</v>
      </c>
      <c r="E118" s="35">
        <f t="shared" si="54"/>
        <v>5640</v>
      </c>
      <c r="F118" s="35">
        <f t="shared" si="54"/>
        <v>0</v>
      </c>
      <c r="G118" s="35">
        <f t="shared" si="54"/>
        <v>5640</v>
      </c>
      <c r="H118" s="35">
        <f t="shared" si="54"/>
        <v>0</v>
      </c>
      <c r="I118" s="35">
        <f t="shared" si="54"/>
        <v>5640</v>
      </c>
      <c r="J118" s="35">
        <f t="shared" si="54"/>
        <v>0</v>
      </c>
      <c r="K118" s="35">
        <f t="shared" si="54"/>
        <v>5640</v>
      </c>
      <c r="L118" s="35">
        <f t="shared" si="54"/>
        <v>0</v>
      </c>
      <c r="M118" s="35">
        <f t="shared" si="54"/>
        <v>5640</v>
      </c>
      <c r="N118" s="35">
        <f t="shared" si="54"/>
        <v>0</v>
      </c>
      <c r="O118" s="35">
        <f t="shared" si="54"/>
        <v>5640</v>
      </c>
      <c r="P118" s="35">
        <f t="shared" si="54"/>
        <v>0</v>
      </c>
      <c r="Q118" s="35">
        <f t="shared" si="54"/>
        <v>5640</v>
      </c>
      <c r="R118" s="35">
        <f t="shared" si="54"/>
        <v>0</v>
      </c>
      <c r="S118" s="35">
        <f t="shared" si="54"/>
        <v>5640</v>
      </c>
      <c r="T118" s="35">
        <f t="shared" si="54"/>
        <v>0</v>
      </c>
      <c r="U118" s="35">
        <f t="shared" si="54"/>
        <v>5640</v>
      </c>
      <c r="V118" s="35">
        <f t="shared" si="54"/>
        <v>0</v>
      </c>
      <c r="W118" s="35">
        <f t="shared" si="54"/>
        <v>5640</v>
      </c>
      <c r="X118" s="35">
        <f t="shared" si="54"/>
        <v>0</v>
      </c>
      <c r="Y118" s="35">
        <f t="shared" si="54"/>
        <v>5640</v>
      </c>
      <c r="Z118" s="35">
        <f t="shared" si="54"/>
        <v>0</v>
      </c>
      <c r="AA118" s="35">
        <f t="shared" si="54"/>
        <v>5640</v>
      </c>
      <c r="AB118" s="35">
        <f t="shared" si="54"/>
        <v>5640</v>
      </c>
      <c r="AC118" s="35">
        <f t="shared" si="54"/>
        <v>0</v>
      </c>
    </row>
    <row r="119" spans="1:29" x14ac:dyDescent="0.3">
      <c r="A119" s="41" t="s">
        <v>197</v>
      </c>
      <c r="B119" s="42" t="s">
        <v>198</v>
      </c>
      <c r="C119" s="14">
        <v>5640</v>
      </c>
      <c r="D119" s="14">
        <v>0</v>
      </c>
      <c r="E119" s="14">
        <f>+C119+D119</f>
        <v>5640</v>
      </c>
      <c r="F119" s="14">
        <v>0</v>
      </c>
      <c r="G119" s="14">
        <f>+E119+F119</f>
        <v>5640</v>
      </c>
      <c r="H119" s="14">
        <v>0</v>
      </c>
      <c r="I119" s="14">
        <f>+G119+H119</f>
        <v>5640</v>
      </c>
      <c r="J119" s="14">
        <v>0</v>
      </c>
      <c r="K119" s="14">
        <f>+I119+J119</f>
        <v>5640</v>
      </c>
      <c r="L119" s="14">
        <v>0</v>
      </c>
      <c r="M119" s="14">
        <f>+K119+L119</f>
        <v>5640</v>
      </c>
      <c r="N119" s="14">
        <v>0</v>
      </c>
      <c r="O119" s="14">
        <f>+M119+N119</f>
        <v>5640</v>
      </c>
      <c r="P119" s="14">
        <v>0</v>
      </c>
      <c r="Q119" s="14">
        <f>+O119+P119</f>
        <v>5640</v>
      </c>
      <c r="R119" s="14">
        <v>0</v>
      </c>
      <c r="S119" s="14">
        <f>+Q119+R119</f>
        <v>5640</v>
      </c>
      <c r="T119" s="14">
        <v>0</v>
      </c>
      <c r="U119" s="14">
        <f>+S119+T119</f>
        <v>5640</v>
      </c>
      <c r="V119" s="14">
        <v>0</v>
      </c>
      <c r="W119" s="14">
        <f>+U119+V119</f>
        <v>5640</v>
      </c>
      <c r="X119" s="14">
        <v>0</v>
      </c>
      <c r="Y119" s="14">
        <f>+W119+X119</f>
        <v>5640</v>
      </c>
      <c r="Z119" s="14">
        <v>0</v>
      </c>
      <c r="AA119" s="14">
        <f>+Y119+Z119</f>
        <v>5640</v>
      </c>
      <c r="AB119" s="14">
        <v>5640</v>
      </c>
      <c r="AC119" s="14">
        <f>+AA119-AB119</f>
        <v>0</v>
      </c>
    </row>
    <row r="120" spans="1:29" x14ac:dyDescent="0.25">
      <c r="A120" s="50" t="s">
        <v>165</v>
      </c>
      <c r="B120" s="10" t="s">
        <v>59</v>
      </c>
      <c r="C120" s="11">
        <f t="shared" ref="C120:AC120" si="55">+C121+C122</f>
        <v>940</v>
      </c>
      <c r="D120" s="11">
        <f t="shared" si="55"/>
        <v>0</v>
      </c>
      <c r="E120" s="11">
        <f t="shared" si="55"/>
        <v>940</v>
      </c>
      <c r="F120" s="11">
        <f t="shared" si="55"/>
        <v>0</v>
      </c>
      <c r="G120" s="11">
        <f t="shared" si="55"/>
        <v>940</v>
      </c>
      <c r="H120" s="11">
        <f t="shared" si="55"/>
        <v>0</v>
      </c>
      <c r="I120" s="11">
        <f t="shared" si="55"/>
        <v>940</v>
      </c>
      <c r="J120" s="11">
        <f t="shared" si="55"/>
        <v>0</v>
      </c>
      <c r="K120" s="11">
        <f t="shared" si="55"/>
        <v>940</v>
      </c>
      <c r="L120" s="11">
        <f t="shared" si="55"/>
        <v>0</v>
      </c>
      <c r="M120" s="11">
        <f t="shared" si="55"/>
        <v>940</v>
      </c>
      <c r="N120" s="11">
        <f t="shared" si="55"/>
        <v>0</v>
      </c>
      <c r="O120" s="11">
        <f t="shared" si="55"/>
        <v>940</v>
      </c>
      <c r="P120" s="11">
        <f t="shared" si="55"/>
        <v>0</v>
      </c>
      <c r="Q120" s="11">
        <f t="shared" si="55"/>
        <v>940</v>
      </c>
      <c r="R120" s="11">
        <f t="shared" si="55"/>
        <v>0</v>
      </c>
      <c r="S120" s="11">
        <f t="shared" si="55"/>
        <v>940</v>
      </c>
      <c r="T120" s="11">
        <f t="shared" si="55"/>
        <v>0</v>
      </c>
      <c r="U120" s="11">
        <f t="shared" si="55"/>
        <v>940</v>
      </c>
      <c r="V120" s="11">
        <f t="shared" si="55"/>
        <v>0</v>
      </c>
      <c r="W120" s="11">
        <f t="shared" si="55"/>
        <v>940</v>
      </c>
      <c r="X120" s="11">
        <f t="shared" si="55"/>
        <v>0</v>
      </c>
      <c r="Y120" s="11">
        <f t="shared" si="55"/>
        <v>940</v>
      </c>
      <c r="Z120" s="11">
        <f t="shared" si="55"/>
        <v>0.08</v>
      </c>
      <c r="AA120" s="11">
        <f t="shared" si="55"/>
        <v>940.08</v>
      </c>
      <c r="AB120" s="11">
        <f t="shared" si="55"/>
        <v>940.08</v>
      </c>
      <c r="AC120" s="11">
        <f t="shared" si="55"/>
        <v>0</v>
      </c>
    </row>
    <row r="121" spans="1:29" x14ac:dyDescent="0.3">
      <c r="A121" s="51" t="s">
        <v>129</v>
      </c>
      <c r="B121" s="42" t="s">
        <v>130</v>
      </c>
      <c r="C121" s="14">
        <v>470</v>
      </c>
      <c r="D121" s="14">
        <v>0</v>
      </c>
      <c r="E121" s="14">
        <f>+C121+D121</f>
        <v>470</v>
      </c>
      <c r="F121" s="14">
        <v>0</v>
      </c>
      <c r="G121" s="14">
        <f>+E121+F121</f>
        <v>470</v>
      </c>
      <c r="H121" s="14">
        <v>0</v>
      </c>
      <c r="I121" s="14">
        <f>+G121+H121</f>
        <v>470</v>
      </c>
      <c r="J121" s="14">
        <v>0</v>
      </c>
      <c r="K121" s="14">
        <f>+I121+J121</f>
        <v>470</v>
      </c>
      <c r="L121" s="14">
        <v>0</v>
      </c>
      <c r="M121" s="14">
        <f>+K121+L121</f>
        <v>470</v>
      </c>
      <c r="N121" s="14">
        <v>0</v>
      </c>
      <c r="O121" s="14">
        <f>+M121+N121</f>
        <v>470</v>
      </c>
      <c r="P121" s="14">
        <v>0</v>
      </c>
      <c r="Q121" s="14">
        <f>+O121+P121</f>
        <v>470</v>
      </c>
      <c r="R121" s="14">
        <v>0</v>
      </c>
      <c r="S121" s="14">
        <f>+Q121+R121</f>
        <v>470</v>
      </c>
      <c r="T121" s="14">
        <v>0</v>
      </c>
      <c r="U121" s="14">
        <f>+S121+T121</f>
        <v>470</v>
      </c>
      <c r="V121" s="14">
        <v>0</v>
      </c>
      <c r="W121" s="14">
        <f>+U121+V121</f>
        <v>470</v>
      </c>
      <c r="X121" s="14">
        <v>0</v>
      </c>
      <c r="Y121" s="14">
        <f>+W121+X121</f>
        <v>470</v>
      </c>
      <c r="Z121" s="14">
        <v>0.04</v>
      </c>
      <c r="AA121" s="14">
        <f>+Y121+Z121</f>
        <v>470.04</v>
      </c>
      <c r="AB121" s="14">
        <v>470.04</v>
      </c>
      <c r="AC121" s="14">
        <f>+AA121-AB121</f>
        <v>0</v>
      </c>
    </row>
    <row r="122" spans="1:29" x14ac:dyDescent="0.3">
      <c r="A122" s="51" t="s">
        <v>131</v>
      </c>
      <c r="B122" s="42" t="s">
        <v>132</v>
      </c>
      <c r="C122" s="14">
        <v>470</v>
      </c>
      <c r="D122" s="14">
        <v>0</v>
      </c>
      <c r="E122" s="14">
        <f>+C122+D122</f>
        <v>470</v>
      </c>
      <c r="F122" s="14">
        <v>0</v>
      </c>
      <c r="G122" s="14">
        <f>+E122+F122</f>
        <v>470</v>
      </c>
      <c r="H122" s="14">
        <v>0</v>
      </c>
      <c r="I122" s="14">
        <f>+G122+H122</f>
        <v>470</v>
      </c>
      <c r="J122" s="14">
        <v>0</v>
      </c>
      <c r="K122" s="14">
        <f>+I122+J122</f>
        <v>470</v>
      </c>
      <c r="L122" s="14">
        <v>0</v>
      </c>
      <c r="M122" s="14">
        <f>+K122+L122</f>
        <v>470</v>
      </c>
      <c r="N122" s="14">
        <v>0</v>
      </c>
      <c r="O122" s="14">
        <f>+M122+N122</f>
        <v>470</v>
      </c>
      <c r="P122" s="14">
        <v>0</v>
      </c>
      <c r="Q122" s="14">
        <f>+O122+P122</f>
        <v>470</v>
      </c>
      <c r="R122" s="14">
        <v>0</v>
      </c>
      <c r="S122" s="14">
        <f>+Q122+R122</f>
        <v>470</v>
      </c>
      <c r="T122" s="14">
        <v>0</v>
      </c>
      <c r="U122" s="14">
        <f>+S122+T122</f>
        <v>470</v>
      </c>
      <c r="V122" s="14">
        <v>0</v>
      </c>
      <c r="W122" s="14">
        <f>+U122+V122</f>
        <v>470</v>
      </c>
      <c r="X122" s="14">
        <v>0</v>
      </c>
      <c r="Y122" s="14">
        <f>+W122+X122</f>
        <v>470</v>
      </c>
      <c r="Z122" s="14">
        <v>0.04</v>
      </c>
      <c r="AA122" s="14">
        <f>+Y122+Z122</f>
        <v>470.04</v>
      </c>
      <c r="AB122" s="14">
        <v>470.04</v>
      </c>
      <c r="AC122" s="14">
        <f>+AA122-AB122</f>
        <v>0</v>
      </c>
    </row>
    <row r="123" spans="1:29" x14ac:dyDescent="0.25">
      <c r="A123" s="50" t="s">
        <v>136</v>
      </c>
      <c r="B123" s="10" t="s">
        <v>69</v>
      </c>
      <c r="C123" s="11">
        <f t="shared" ref="C123:AC123" si="56">+C124+C125</f>
        <v>1163</v>
      </c>
      <c r="D123" s="11">
        <f t="shared" si="56"/>
        <v>0</v>
      </c>
      <c r="E123" s="11">
        <f t="shared" si="56"/>
        <v>1163</v>
      </c>
      <c r="F123" s="11">
        <f t="shared" si="56"/>
        <v>0</v>
      </c>
      <c r="G123" s="11">
        <f t="shared" si="56"/>
        <v>1163</v>
      </c>
      <c r="H123" s="11">
        <f t="shared" si="56"/>
        <v>0</v>
      </c>
      <c r="I123" s="11">
        <f t="shared" si="56"/>
        <v>1163</v>
      </c>
      <c r="J123" s="11">
        <f t="shared" si="56"/>
        <v>0</v>
      </c>
      <c r="K123" s="11">
        <f t="shared" si="56"/>
        <v>1163</v>
      </c>
      <c r="L123" s="11">
        <f t="shared" si="56"/>
        <v>0</v>
      </c>
      <c r="M123" s="11">
        <f t="shared" si="56"/>
        <v>1163</v>
      </c>
      <c r="N123" s="11">
        <f t="shared" si="56"/>
        <v>0</v>
      </c>
      <c r="O123" s="11">
        <f t="shared" si="56"/>
        <v>1163</v>
      </c>
      <c r="P123" s="11">
        <f t="shared" si="56"/>
        <v>0</v>
      </c>
      <c r="Q123" s="11">
        <f t="shared" si="56"/>
        <v>1163</v>
      </c>
      <c r="R123" s="11">
        <f t="shared" si="56"/>
        <v>0</v>
      </c>
      <c r="S123" s="11">
        <f t="shared" si="56"/>
        <v>1163</v>
      </c>
      <c r="T123" s="11">
        <f t="shared" si="56"/>
        <v>0</v>
      </c>
      <c r="U123" s="11">
        <f t="shared" si="56"/>
        <v>1163</v>
      </c>
      <c r="V123" s="11">
        <f t="shared" si="56"/>
        <v>0</v>
      </c>
      <c r="W123" s="11">
        <f t="shared" si="56"/>
        <v>1163</v>
      </c>
      <c r="X123" s="11">
        <f t="shared" si="56"/>
        <v>0</v>
      </c>
      <c r="Y123" s="11">
        <f t="shared" si="56"/>
        <v>1163</v>
      </c>
      <c r="Z123" s="11">
        <f t="shared" si="56"/>
        <v>-0.08</v>
      </c>
      <c r="AA123" s="11">
        <f t="shared" si="56"/>
        <v>1162.92</v>
      </c>
      <c r="AB123" s="11">
        <f t="shared" si="56"/>
        <v>1155.1200000000001</v>
      </c>
      <c r="AC123" s="11">
        <f t="shared" si="56"/>
        <v>7.7999999999999545</v>
      </c>
    </row>
    <row r="124" spans="1:29" x14ac:dyDescent="0.3">
      <c r="A124" s="51" t="s">
        <v>137</v>
      </c>
      <c r="B124" s="42" t="s">
        <v>71</v>
      </c>
      <c r="C124" s="14">
        <v>693</v>
      </c>
      <c r="D124" s="14">
        <v>0</v>
      </c>
      <c r="E124" s="14">
        <f>+C124+D124</f>
        <v>693</v>
      </c>
      <c r="F124" s="14">
        <v>0</v>
      </c>
      <c r="G124" s="14">
        <f>+E124+F124</f>
        <v>693</v>
      </c>
      <c r="H124" s="14">
        <v>0</v>
      </c>
      <c r="I124" s="14">
        <f>+G124+H124</f>
        <v>693</v>
      </c>
      <c r="J124" s="14">
        <v>0</v>
      </c>
      <c r="K124" s="14">
        <f>+I124+J124</f>
        <v>693</v>
      </c>
      <c r="L124" s="14">
        <v>0</v>
      </c>
      <c r="M124" s="14">
        <f>+K124+L124</f>
        <v>693</v>
      </c>
      <c r="N124" s="14">
        <v>0</v>
      </c>
      <c r="O124" s="14">
        <f>+M124+N124</f>
        <v>693</v>
      </c>
      <c r="P124" s="14">
        <v>0</v>
      </c>
      <c r="Q124" s="14">
        <f>+O124+P124</f>
        <v>693</v>
      </c>
      <c r="R124" s="14">
        <v>0</v>
      </c>
      <c r="S124" s="14">
        <f>+Q124+R124</f>
        <v>693</v>
      </c>
      <c r="T124" s="14">
        <v>0</v>
      </c>
      <c r="U124" s="14">
        <f>+S124+T124</f>
        <v>693</v>
      </c>
      <c r="V124" s="14">
        <v>0</v>
      </c>
      <c r="W124" s="14">
        <f>+U124+V124</f>
        <v>693</v>
      </c>
      <c r="X124" s="14">
        <v>0</v>
      </c>
      <c r="Y124" s="14">
        <f>+W124+X124</f>
        <v>693</v>
      </c>
      <c r="Z124" s="14">
        <v>0</v>
      </c>
      <c r="AA124" s="14">
        <f>+Y124+Z124</f>
        <v>693</v>
      </c>
      <c r="AB124" s="14">
        <v>685.32</v>
      </c>
      <c r="AC124" s="14">
        <f>+AA124-AB124</f>
        <v>7.67999999999995</v>
      </c>
    </row>
    <row r="125" spans="1:29" x14ac:dyDescent="0.3">
      <c r="A125" s="51" t="s">
        <v>138</v>
      </c>
      <c r="B125" s="42" t="s">
        <v>139</v>
      </c>
      <c r="C125" s="14">
        <v>470</v>
      </c>
      <c r="D125" s="14">
        <v>0</v>
      </c>
      <c r="E125" s="14">
        <f>+C125+D125</f>
        <v>470</v>
      </c>
      <c r="F125" s="14">
        <v>0</v>
      </c>
      <c r="G125" s="14">
        <f>+E125+F125</f>
        <v>470</v>
      </c>
      <c r="H125" s="14">
        <v>0</v>
      </c>
      <c r="I125" s="14">
        <f>+G125+H125</f>
        <v>470</v>
      </c>
      <c r="J125" s="14">
        <v>0</v>
      </c>
      <c r="K125" s="14">
        <f>+I125+J125</f>
        <v>470</v>
      </c>
      <c r="L125" s="14">
        <v>0</v>
      </c>
      <c r="M125" s="14">
        <f>+K125+L125</f>
        <v>470</v>
      </c>
      <c r="N125" s="14">
        <v>0</v>
      </c>
      <c r="O125" s="14">
        <f>+M125+N125</f>
        <v>470</v>
      </c>
      <c r="P125" s="14">
        <v>0</v>
      </c>
      <c r="Q125" s="14">
        <f>+O125+P125</f>
        <v>470</v>
      </c>
      <c r="R125" s="14">
        <v>0</v>
      </c>
      <c r="S125" s="14">
        <f>+Q125+R125</f>
        <v>470</v>
      </c>
      <c r="T125" s="14">
        <v>0</v>
      </c>
      <c r="U125" s="14">
        <f>+S125+T125</f>
        <v>470</v>
      </c>
      <c r="V125" s="14">
        <v>0</v>
      </c>
      <c r="W125" s="14">
        <f>+U125+V125</f>
        <v>470</v>
      </c>
      <c r="X125" s="14">
        <v>0</v>
      </c>
      <c r="Y125" s="14">
        <f>+W125+X125</f>
        <v>470</v>
      </c>
      <c r="Z125" s="14">
        <v>-0.08</v>
      </c>
      <c r="AA125" s="14">
        <f>+Y125+Z125</f>
        <v>469.92</v>
      </c>
      <c r="AB125" s="14">
        <v>469.8</v>
      </c>
      <c r="AC125" s="14">
        <f>+AA125-AB125</f>
        <v>0.12000000000000455</v>
      </c>
    </row>
    <row r="126" spans="1:29" x14ac:dyDescent="0.25">
      <c r="A126" s="50">
        <v>7.3</v>
      </c>
      <c r="B126" s="43" t="s">
        <v>140</v>
      </c>
      <c r="C126" s="11">
        <f t="shared" ref="C126:AC126" si="57">+C127+C129</f>
        <v>1357</v>
      </c>
      <c r="D126" s="11">
        <f t="shared" si="57"/>
        <v>0</v>
      </c>
      <c r="E126" s="11">
        <f t="shared" si="57"/>
        <v>1357</v>
      </c>
      <c r="F126" s="11">
        <f t="shared" si="57"/>
        <v>0</v>
      </c>
      <c r="G126" s="11">
        <f t="shared" si="57"/>
        <v>1357</v>
      </c>
      <c r="H126" s="11">
        <f t="shared" si="57"/>
        <v>1930.1</v>
      </c>
      <c r="I126" s="11">
        <f t="shared" si="57"/>
        <v>3287.1</v>
      </c>
      <c r="J126" s="11">
        <f t="shared" si="57"/>
        <v>0</v>
      </c>
      <c r="K126" s="11">
        <f t="shared" si="57"/>
        <v>3287.1</v>
      </c>
      <c r="L126" s="11">
        <f t="shared" si="57"/>
        <v>0</v>
      </c>
      <c r="M126" s="11">
        <f t="shared" si="57"/>
        <v>3287.1</v>
      </c>
      <c r="N126" s="11">
        <f t="shared" si="57"/>
        <v>0</v>
      </c>
      <c r="O126" s="11">
        <f t="shared" si="57"/>
        <v>3287.1</v>
      </c>
      <c r="P126" s="11">
        <f t="shared" si="57"/>
        <v>0</v>
      </c>
      <c r="Q126" s="11">
        <f t="shared" si="57"/>
        <v>3287.1</v>
      </c>
      <c r="R126" s="11">
        <f t="shared" si="57"/>
        <v>0</v>
      </c>
      <c r="S126" s="11">
        <f t="shared" si="57"/>
        <v>3287.1</v>
      </c>
      <c r="T126" s="11">
        <f t="shared" si="57"/>
        <v>-565.54999999999973</v>
      </c>
      <c r="U126" s="11">
        <f t="shared" si="57"/>
        <v>2721.55</v>
      </c>
      <c r="V126" s="11">
        <f t="shared" si="57"/>
        <v>0</v>
      </c>
      <c r="W126" s="11">
        <f t="shared" si="57"/>
        <v>2721.55</v>
      </c>
      <c r="X126" s="11">
        <f t="shared" si="57"/>
        <v>0</v>
      </c>
      <c r="Y126" s="11">
        <f t="shared" si="57"/>
        <v>2721.55</v>
      </c>
      <c r="Z126" s="11">
        <f t="shared" si="57"/>
        <v>4954.6099999999997</v>
      </c>
      <c r="AA126" s="11">
        <f t="shared" si="57"/>
        <v>7676.16</v>
      </c>
      <c r="AB126" s="11">
        <f t="shared" si="57"/>
        <v>1961.57</v>
      </c>
      <c r="AC126" s="11">
        <f t="shared" si="57"/>
        <v>5714.59</v>
      </c>
    </row>
    <row r="127" spans="1:29" x14ac:dyDescent="0.25">
      <c r="A127" s="50" t="s">
        <v>146</v>
      </c>
      <c r="B127" s="43" t="s">
        <v>166</v>
      </c>
      <c r="C127" s="11">
        <f t="shared" ref="C127:AC127" si="58">+C128</f>
        <v>357</v>
      </c>
      <c r="D127" s="11">
        <f t="shared" si="58"/>
        <v>0</v>
      </c>
      <c r="E127" s="11">
        <f t="shared" si="58"/>
        <v>357</v>
      </c>
      <c r="F127" s="11">
        <f t="shared" si="58"/>
        <v>0</v>
      </c>
      <c r="G127" s="11">
        <f t="shared" si="58"/>
        <v>357</v>
      </c>
      <c r="H127" s="11">
        <f t="shared" si="58"/>
        <v>-357</v>
      </c>
      <c r="I127" s="11">
        <f t="shared" si="58"/>
        <v>0</v>
      </c>
      <c r="J127" s="11">
        <f t="shared" si="58"/>
        <v>0</v>
      </c>
      <c r="K127" s="11">
        <f t="shared" si="58"/>
        <v>0</v>
      </c>
      <c r="L127" s="11">
        <f t="shared" si="58"/>
        <v>0</v>
      </c>
      <c r="M127" s="11">
        <f t="shared" si="58"/>
        <v>0</v>
      </c>
      <c r="N127" s="11">
        <f t="shared" si="58"/>
        <v>0</v>
      </c>
      <c r="O127" s="11">
        <f t="shared" si="58"/>
        <v>0</v>
      </c>
      <c r="P127" s="11">
        <f t="shared" si="58"/>
        <v>0</v>
      </c>
      <c r="Q127" s="11">
        <f t="shared" si="58"/>
        <v>0</v>
      </c>
      <c r="R127" s="11">
        <f t="shared" si="58"/>
        <v>0</v>
      </c>
      <c r="S127" s="11">
        <f t="shared" si="58"/>
        <v>0</v>
      </c>
      <c r="T127" s="11">
        <f t="shared" si="58"/>
        <v>0</v>
      </c>
      <c r="U127" s="11">
        <f t="shared" si="58"/>
        <v>0</v>
      </c>
      <c r="V127" s="11">
        <f t="shared" si="58"/>
        <v>0</v>
      </c>
      <c r="W127" s="11">
        <f t="shared" si="58"/>
        <v>0</v>
      </c>
      <c r="X127" s="11">
        <f t="shared" si="58"/>
        <v>0</v>
      </c>
      <c r="Y127" s="11">
        <f t="shared" si="58"/>
        <v>0</v>
      </c>
      <c r="Z127" s="11">
        <f t="shared" si="58"/>
        <v>5700</v>
      </c>
      <c r="AA127" s="11">
        <f t="shared" si="58"/>
        <v>5700</v>
      </c>
      <c r="AB127" s="11">
        <f t="shared" si="58"/>
        <v>0</v>
      </c>
      <c r="AC127" s="11">
        <f t="shared" si="58"/>
        <v>5700</v>
      </c>
    </row>
    <row r="128" spans="1:29" x14ac:dyDescent="0.3">
      <c r="A128" s="51" t="s">
        <v>167</v>
      </c>
      <c r="B128" s="42" t="s">
        <v>168</v>
      </c>
      <c r="C128" s="14">
        <v>357</v>
      </c>
      <c r="D128" s="14">
        <v>0</v>
      </c>
      <c r="E128" s="14">
        <f>+C128+D128</f>
        <v>357</v>
      </c>
      <c r="F128" s="14">
        <v>0</v>
      </c>
      <c r="G128" s="14">
        <f>+E128+F128</f>
        <v>357</v>
      </c>
      <c r="H128" s="14">
        <v>-357</v>
      </c>
      <c r="I128" s="14">
        <f>+G128+H128</f>
        <v>0</v>
      </c>
      <c r="J128" s="14">
        <v>0</v>
      </c>
      <c r="K128" s="14">
        <f>+I128+J128</f>
        <v>0</v>
      </c>
      <c r="L128" s="14">
        <v>0</v>
      </c>
      <c r="M128" s="14">
        <f>+K128+L128</f>
        <v>0</v>
      </c>
      <c r="N128" s="14">
        <v>0</v>
      </c>
      <c r="O128" s="14">
        <f>+M128+N128</f>
        <v>0</v>
      </c>
      <c r="P128" s="14">
        <v>0</v>
      </c>
      <c r="Q128" s="14">
        <f>+O128+P128</f>
        <v>0</v>
      </c>
      <c r="R128" s="14">
        <v>0</v>
      </c>
      <c r="S128" s="14">
        <f>+Q128+R128</f>
        <v>0</v>
      </c>
      <c r="T128" s="14">
        <v>0</v>
      </c>
      <c r="U128" s="14">
        <f>+S128+T128</f>
        <v>0</v>
      </c>
      <c r="V128" s="14">
        <v>0</v>
      </c>
      <c r="W128" s="14">
        <f>+U128+V128</f>
        <v>0</v>
      </c>
      <c r="X128" s="14">
        <v>0</v>
      </c>
      <c r="Y128" s="14">
        <f>+W128+X128</f>
        <v>0</v>
      </c>
      <c r="Z128" s="14">
        <v>5700</v>
      </c>
      <c r="AA128" s="14">
        <f>+Y128+Z128</f>
        <v>5700</v>
      </c>
      <c r="AB128" s="14">
        <v>0</v>
      </c>
      <c r="AC128" s="14">
        <f>+AA128-AB128</f>
        <v>5700</v>
      </c>
    </row>
    <row r="129" spans="1:29" x14ac:dyDescent="0.25">
      <c r="A129" s="50" t="s">
        <v>150</v>
      </c>
      <c r="B129" s="43" t="s">
        <v>151</v>
      </c>
      <c r="C129" s="11">
        <f t="shared" ref="C129:AC129" si="59">+C130+C131+C132</f>
        <v>1000</v>
      </c>
      <c r="D129" s="11">
        <f t="shared" si="59"/>
        <v>0</v>
      </c>
      <c r="E129" s="11">
        <f t="shared" si="59"/>
        <v>1000</v>
      </c>
      <c r="F129" s="11">
        <f t="shared" si="59"/>
        <v>0</v>
      </c>
      <c r="G129" s="11">
        <f t="shared" si="59"/>
        <v>1000</v>
      </c>
      <c r="H129" s="11">
        <f t="shared" si="59"/>
        <v>2287.1</v>
      </c>
      <c r="I129" s="11">
        <f t="shared" si="59"/>
        <v>3287.1</v>
      </c>
      <c r="J129" s="11">
        <f t="shared" si="59"/>
        <v>0</v>
      </c>
      <c r="K129" s="11">
        <f t="shared" si="59"/>
        <v>3287.1</v>
      </c>
      <c r="L129" s="11">
        <f t="shared" si="59"/>
        <v>0</v>
      </c>
      <c r="M129" s="11">
        <f t="shared" si="59"/>
        <v>3287.1</v>
      </c>
      <c r="N129" s="11">
        <f t="shared" si="59"/>
        <v>0</v>
      </c>
      <c r="O129" s="11">
        <f t="shared" si="59"/>
        <v>3287.1</v>
      </c>
      <c r="P129" s="11">
        <f t="shared" si="59"/>
        <v>0</v>
      </c>
      <c r="Q129" s="11">
        <f t="shared" si="59"/>
        <v>3287.1</v>
      </c>
      <c r="R129" s="11">
        <f t="shared" si="59"/>
        <v>0</v>
      </c>
      <c r="S129" s="11">
        <f t="shared" si="59"/>
        <v>3287.1</v>
      </c>
      <c r="T129" s="11">
        <f t="shared" si="59"/>
        <v>-565.54999999999973</v>
      </c>
      <c r="U129" s="11">
        <f t="shared" si="59"/>
        <v>2721.55</v>
      </c>
      <c r="V129" s="11">
        <f t="shared" si="59"/>
        <v>0</v>
      </c>
      <c r="W129" s="11">
        <f t="shared" si="59"/>
        <v>2721.55</v>
      </c>
      <c r="X129" s="11">
        <f t="shared" si="59"/>
        <v>0</v>
      </c>
      <c r="Y129" s="11">
        <f t="shared" si="59"/>
        <v>2721.55</v>
      </c>
      <c r="Z129" s="11">
        <f t="shared" si="59"/>
        <v>-745.3900000000001</v>
      </c>
      <c r="AA129" s="11">
        <f t="shared" si="59"/>
        <v>1976.1599999999999</v>
      </c>
      <c r="AB129" s="11">
        <f t="shared" si="59"/>
        <v>1961.57</v>
      </c>
      <c r="AC129" s="11">
        <f t="shared" si="59"/>
        <v>14.590000000000003</v>
      </c>
    </row>
    <row r="130" spans="1:29" x14ac:dyDescent="0.3">
      <c r="A130" s="51" t="s">
        <v>152</v>
      </c>
      <c r="B130" s="42" t="s">
        <v>169</v>
      </c>
      <c r="C130" s="14">
        <v>150</v>
      </c>
      <c r="D130" s="14">
        <v>0</v>
      </c>
      <c r="E130" s="14">
        <f>+C130+D130</f>
        <v>150</v>
      </c>
      <c r="F130" s="14">
        <v>0</v>
      </c>
      <c r="G130" s="14">
        <f>+E130+F130</f>
        <v>150</v>
      </c>
      <c r="H130" s="14">
        <v>0</v>
      </c>
      <c r="I130" s="14">
        <f>+G130+H130</f>
        <v>150</v>
      </c>
      <c r="J130" s="14">
        <v>0</v>
      </c>
      <c r="K130" s="14">
        <f>+I130+J130</f>
        <v>150</v>
      </c>
      <c r="L130" s="14">
        <v>0</v>
      </c>
      <c r="M130" s="14">
        <f>+K130+L130</f>
        <v>150</v>
      </c>
      <c r="N130" s="14">
        <v>0</v>
      </c>
      <c r="O130" s="14">
        <f>+M130+N130</f>
        <v>150</v>
      </c>
      <c r="P130" s="14">
        <v>0</v>
      </c>
      <c r="Q130" s="14">
        <f>+O130+P130</f>
        <v>150</v>
      </c>
      <c r="R130" s="14">
        <v>0</v>
      </c>
      <c r="S130" s="14">
        <f>+Q130+R130</f>
        <v>150</v>
      </c>
      <c r="T130" s="14">
        <v>0</v>
      </c>
      <c r="U130" s="14">
        <f>+S130+T130</f>
        <v>150</v>
      </c>
      <c r="V130" s="14">
        <v>0</v>
      </c>
      <c r="W130" s="14">
        <f>+U130+V130</f>
        <v>150</v>
      </c>
      <c r="X130" s="14">
        <v>0</v>
      </c>
      <c r="Y130" s="14">
        <f>+W130+X130</f>
        <v>150</v>
      </c>
      <c r="Z130" s="14">
        <v>0</v>
      </c>
      <c r="AA130" s="14">
        <f>+Y130+Z130</f>
        <v>150</v>
      </c>
      <c r="AB130" s="14">
        <v>135.41</v>
      </c>
      <c r="AC130" s="14">
        <f>+AA130-AB130</f>
        <v>14.590000000000003</v>
      </c>
    </row>
    <row r="131" spans="1:29" x14ac:dyDescent="0.3">
      <c r="A131" s="51" t="s">
        <v>170</v>
      </c>
      <c r="B131" s="42" t="s">
        <v>171</v>
      </c>
      <c r="C131" s="14">
        <v>350</v>
      </c>
      <c r="D131" s="14">
        <v>0</v>
      </c>
      <c r="E131" s="14">
        <f>+C131+D131</f>
        <v>350</v>
      </c>
      <c r="F131" s="14">
        <v>0</v>
      </c>
      <c r="G131" s="14">
        <f>+E131+F131</f>
        <v>350</v>
      </c>
      <c r="H131" s="14">
        <v>-103.62</v>
      </c>
      <c r="I131" s="14">
        <f>+G131+H131</f>
        <v>246.38</v>
      </c>
      <c r="J131" s="14">
        <v>0</v>
      </c>
      <c r="K131" s="14">
        <f>+I131+J131</f>
        <v>246.38</v>
      </c>
      <c r="L131" s="14">
        <v>0</v>
      </c>
      <c r="M131" s="14">
        <f>+K131+L131</f>
        <v>246.38</v>
      </c>
      <c r="N131" s="14">
        <v>0</v>
      </c>
      <c r="O131" s="14">
        <f>+M131+N131</f>
        <v>246.38</v>
      </c>
      <c r="P131" s="14">
        <v>0</v>
      </c>
      <c r="Q131" s="14">
        <f>+O131+P131</f>
        <v>246.38</v>
      </c>
      <c r="R131" s="14">
        <v>0</v>
      </c>
      <c r="S131" s="14">
        <f>+Q131+R131</f>
        <v>246.38</v>
      </c>
      <c r="T131" s="14">
        <v>0</v>
      </c>
      <c r="U131" s="14">
        <f>+S131+T131</f>
        <v>246.38</v>
      </c>
      <c r="V131" s="14">
        <v>0</v>
      </c>
      <c r="W131" s="14">
        <f>+U131+V131</f>
        <v>246.38</v>
      </c>
      <c r="X131" s="14">
        <v>0</v>
      </c>
      <c r="Y131" s="14">
        <f>+W131+X131</f>
        <v>246.38</v>
      </c>
      <c r="Z131" s="14">
        <v>0</v>
      </c>
      <c r="AA131" s="14">
        <f>+Y131+Z131</f>
        <v>246.38</v>
      </c>
      <c r="AB131" s="14">
        <v>246.38</v>
      </c>
      <c r="AC131" s="14">
        <f>+AA131-AB131</f>
        <v>0</v>
      </c>
    </row>
    <row r="132" spans="1:29" x14ac:dyDescent="0.3">
      <c r="A132" s="51" t="s">
        <v>172</v>
      </c>
      <c r="B132" s="42" t="s">
        <v>173</v>
      </c>
      <c r="C132" s="14">
        <v>500</v>
      </c>
      <c r="D132" s="14">
        <v>0</v>
      </c>
      <c r="E132" s="14">
        <f>+C132+D132</f>
        <v>500</v>
      </c>
      <c r="F132" s="14">
        <v>0</v>
      </c>
      <c r="G132" s="14">
        <f>+E132+F132</f>
        <v>500</v>
      </c>
      <c r="H132" s="14">
        <v>2390.7199999999998</v>
      </c>
      <c r="I132" s="14">
        <f>+G132+H132</f>
        <v>2890.72</v>
      </c>
      <c r="J132" s="14">
        <v>0</v>
      </c>
      <c r="K132" s="14">
        <f>+I132+J132</f>
        <v>2890.72</v>
      </c>
      <c r="L132" s="14">
        <v>0</v>
      </c>
      <c r="M132" s="14">
        <f>+K132+L132</f>
        <v>2890.72</v>
      </c>
      <c r="N132" s="14">
        <v>0</v>
      </c>
      <c r="O132" s="14">
        <f>+M132+N132</f>
        <v>2890.72</v>
      </c>
      <c r="P132" s="14">
        <v>0</v>
      </c>
      <c r="Q132" s="14">
        <f>+O132+P132</f>
        <v>2890.72</v>
      </c>
      <c r="R132" s="14">
        <v>0</v>
      </c>
      <c r="S132" s="14">
        <f>+Q132+R132</f>
        <v>2890.72</v>
      </c>
      <c r="T132" s="14">
        <f>2325.17-2890.72</f>
        <v>-565.54999999999973</v>
      </c>
      <c r="U132" s="14">
        <f>+S132+T132</f>
        <v>2325.17</v>
      </c>
      <c r="V132" s="14">
        <v>0</v>
      </c>
      <c r="W132" s="14">
        <f>+U132+V132</f>
        <v>2325.17</v>
      </c>
      <c r="X132" s="14">
        <v>0</v>
      </c>
      <c r="Y132" s="14">
        <f>+W132+X132</f>
        <v>2325.17</v>
      </c>
      <c r="Z132" s="14">
        <f>1579.78-2325.17</f>
        <v>-745.3900000000001</v>
      </c>
      <c r="AA132" s="14">
        <f>+Y132+Z132</f>
        <v>1579.78</v>
      </c>
      <c r="AB132" s="14">
        <v>1579.78</v>
      </c>
      <c r="AC132" s="14">
        <f>+AA132-AB132</f>
        <v>0</v>
      </c>
    </row>
    <row r="133" spans="1:29" ht="14.25" thickBot="1" x14ac:dyDescent="0.3">
      <c r="A133" s="52"/>
      <c r="B133" s="53" t="s">
        <v>21</v>
      </c>
      <c r="C133" s="54">
        <f t="shared" ref="C133:AC133" si="60">+C116</f>
        <v>9100</v>
      </c>
      <c r="D133" s="54">
        <f t="shared" si="60"/>
        <v>0</v>
      </c>
      <c r="E133" s="54">
        <f t="shared" si="60"/>
        <v>9100</v>
      </c>
      <c r="F133" s="54">
        <f t="shared" si="60"/>
        <v>0</v>
      </c>
      <c r="G133" s="54">
        <f t="shared" si="60"/>
        <v>9100</v>
      </c>
      <c r="H133" s="54">
        <f t="shared" si="60"/>
        <v>1930.1</v>
      </c>
      <c r="I133" s="54">
        <f t="shared" si="60"/>
        <v>11030.1</v>
      </c>
      <c r="J133" s="54">
        <f t="shared" si="60"/>
        <v>0</v>
      </c>
      <c r="K133" s="54">
        <f t="shared" si="60"/>
        <v>11030.1</v>
      </c>
      <c r="L133" s="54">
        <f t="shared" si="60"/>
        <v>0</v>
      </c>
      <c r="M133" s="54">
        <f t="shared" si="60"/>
        <v>11030.1</v>
      </c>
      <c r="N133" s="54">
        <f t="shared" si="60"/>
        <v>0</v>
      </c>
      <c r="O133" s="54">
        <f t="shared" si="60"/>
        <v>11030.1</v>
      </c>
      <c r="P133" s="54">
        <f t="shared" si="60"/>
        <v>0</v>
      </c>
      <c r="Q133" s="54">
        <f t="shared" si="60"/>
        <v>11030.1</v>
      </c>
      <c r="R133" s="54">
        <f t="shared" si="60"/>
        <v>0</v>
      </c>
      <c r="S133" s="54">
        <f t="shared" si="60"/>
        <v>11030.1</v>
      </c>
      <c r="T133" s="54">
        <f t="shared" si="60"/>
        <v>-565.54999999999973</v>
      </c>
      <c r="U133" s="54">
        <f t="shared" si="60"/>
        <v>10464.549999999999</v>
      </c>
      <c r="V133" s="54">
        <f t="shared" si="60"/>
        <v>0</v>
      </c>
      <c r="W133" s="54">
        <f t="shared" si="60"/>
        <v>10464.549999999999</v>
      </c>
      <c r="X133" s="54">
        <f t="shared" si="60"/>
        <v>0</v>
      </c>
      <c r="Y133" s="54">
        <f t="shared" si="60"/>
        <v>10464.549999999999</v>
      </c>
      <c r="Z133" s="54">
        <f t="shared" si="60"/>
        <v>4954.6099999999997</v>
      </c>
      <c r="AA133" s="54">
        <f t="shared" si="60"/>
        <v>15419.16</v>
      </c>
      <c r="AB133" s="54">
        <f t="shared" si="60"/>
        <v>9696.77</v>
      </c>
      <c r="AC133" s="54">
        <f t="shared" si="60"/>
        <v>5722.39</v>
      </c>
    </row>
    <row r="134" spans="1:29" ht="14.25" thickTop="1" x14ac:dyDescent="0.25">
      <c r="A134" s="78" t="s">
        <v>174</v>
      </c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  <c r="AA134" s="79"/>
      <c r="AB134" s="79"/>
      <c r="AC134" s="79"/>
    </row>
    <row r="135" spans="1:29" x14ac:dyDescent="0.25">
      <c r="A135" s="78" t="s">
        <v>203</v>
      </c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  <c r="AA135" s="79"/>
      <c r="AB135" s="79"/>
      <c r="AC135" s="79"/>
    </row>
    <row r="136" spans="1:29" x14ac:dyDescent="0.25">
      <c r="A136" s="9">
        <v>7</v>
      </c>
      <c r="B136" s="10" t="s">
        <v>196</v>
      </c>
      <c r="C136" s="11">
        <f t="shared" ref="C136:AC136" si="61">+C137</f>
        <v>8000</v>
      </c>
      <c r="D136" s="11">
        <f t="shared" si="61"/>
        <v>0</v>
      </c>
      <c r="E136" s="11">
        <f t="shared" si="61"/>
        <v>8000</v>
      </c>
      <c r="F136" s="11">
        <f t="shared" si="61"/>
        <v>0</v>
      </c>
      <c r="G136" s="11">
        <f t="shared" si="61"/>
        <v>8000</v>
      </c>
      <c r="H136" s="11">
        <f t="shared" si="61"/>
        <v>-2000</v>
      </c>
      <c r="I136" s="11">
        <f t="shared" si="61"/>
        <v>6000</v>
      </c>
      <c r="J136" s="11">
        <f t="shared" si="61"/>
        <v>0</v>
      </c>
      <c r="K136" s="11">
        <f t="shared" si="61"/>
        <v>6000</v>
      </c>
      <c r="L136" s="11">
        <f t="shared" si="61"/>
        <v>0</v>
      </c>
      <c r="M136" s="11">
        <f t="shared" si="61"/>
        <v>6000</v>
      </c>
      <c r="N136" s="11">
        <f t="shared" si="61"/>
        <v>0</v>
      </c>
      <c r="O136" s="11">
        <f t="shared" si="61"/>
        <v>6000</v>
      </c>
      <c r="P136" s="11">
        <f t="shared" si="61"/>
        <v>0</v>
      </c>
      <c r="Q136" s="11">
        <f t="shared" si="61"/>
        <v>6000</v>
      </c>
      <c r="R136" s="11">
        <f t="shared" si="61"/>
        <v>0</v>
      </c>
      <c r="S136" s="11">
        <f t="shared" si="61"/>
        <v>6000</v>
      </c>
      <c r="T136" s="11">
        <f t="shared" si="61"/>
        <v>0</v>
      </c>
      <c r="U136" s="11">
        <f t="shared" si="61"/>
        <v>6000</v>
      </c>
      <c r="V136" s="11">
        <f t="shared" si="61"/>
        <v>0</v>
      </c>
      <c r="W136" s="11">
        <f t="shared" si="61"/>
        <v>6000</v>
      </c>
      <c r="X136" s="11">
        <f t="shared" si="61"/>
        <v>0</v>
      </c>
      <c r="Y136" s="11">
        <f t="shared" si="61"/>
        <v>6000</v>
      </c>
      <c r="Z136" s="11">
        <f t="shared" si="61"/>
        <v>-2815.56</v>
      </c>
      <c r="AA136" s="11">
        <f t="shared" si="61"/>
        <v>3184.44</v>
      </c>
      <c r="AB136" s="11">
        <f t="shared" si="61"/>
        <v>3004.44</v>
      </c>
      <c r="AC136" s="11">
        <f t="shared" si="61"/>
        <v>180</v>
      </c>
    </row>
    <row r="137" spans="1:29" x14ac:dyDescent="0.25">
      <c r="A137" s="50">
        <v>7.3</v>
      </c>
      <c r="B137" s="43" t="s">
        <v>140</v>
      </c>
      <c r="C137" s="80">
        <f t="shared" ref="C137:AC137" si="62">+C138+C140</f>
        <v>8000</v>
      </c>
      <c r="D137" s="80">
        <f t="shared" si="62"/>
        <v>0</v>
      </c>
      <c r="E137" s="80">
        <f t="shared" si="62"/>
        <v>8000</v>
      </c>
      <c r="F137" s="80">
        <f t="shared" si="62"/>
        <v>0</v>
      </c>
      <c r="G137" s="80">
        <f t="shared" si="62"/>
        <v>8000</v>
      </c>
      <c r="H137" s="80">
        <f t="shared" si="62"/>
        <v>-2000</v>
      </c>
      <c r="I137" s="80">
        <f t="shared" si="62"/>
        <v>6000</v>
      </c>
      <c r="J137" s="80">
        <f t="shared" si="62"/>
        <v>0</v>
      </c>
      <c r="K137" s="80">
        <f t="shared" si="62"/>
        <v>6000</v>
      </c>
      <c r="L137" s="80">
        <f t="shared" si="62"/>
        <v>0</v>
      </c>
      <c r="M137" s="80">
        <f t="shared" si="62"/>
        <v>6000</v>
      </c>
      <c r="N137" s="80">
        <f t="shared" si="62"/>
        <v>0</v>
      </c>
      <c r="O137" s="80">
        <f t="shared" si="62"/>
        <v>6000</v>
      </c>
      <c r="P137" s="80">
        <f t="shared" si="62"/>
        <v>0</v>
      </c>
      <c r="Q137" s="80">
        <f t="shared" si="62"/>
        <v>6000</v>
      </c>
      <c r="R137" s="80">
        <f t="shared" si="62"/>
        <v>0</v>
      </c>
      <c r="S137" s="80">
        <f t="shared" si="62"/>
        <v>6000</v>
      </c>
      <c r="T137" s="80">
        <f t="shared" si="62"/>
        <v>0</v>
      </c>
      <c r="U137" s="80">
        <f t="shared" si="62"/>
        <v>6000</v>
      </c>
      <c r="V137" s="80">
        <f t="shared" si="62"/>
        <v>0</v>
      </c>
      <c r="W137" s="80">
        <f t="shared" si="62"/>
        <v>6000</v>
      </c>
      <c r="X137" s="80">
        <f t="shared" si="62"/>
        <v>0</v>
      </c>
      <c r="Y137" s="80">
        <f t="shared" si="62"/>
        <v>6000</v>
      </c>
      <c r="Z137" s="80">
        <f t="shared" si="62"/>
        <v>-2815.56</v>
      </c>
      <c r="AA137" s="80">
        <f t="shared" si="62"/>
        <v>3184.44</v>
      </c>
      <c r="AB137" s="80">
        <f t="shared" si="62"/>
        <v>3004.44</v>
      </c>
      <c r="AC137" s="80">
        <f t="shared" si="62"/>
        <v>180</v>
      </c>
    </row>
    <row r="138" spans="1:29" x14ac:dyDescent="0.25">
      <c r="A138" s="101" t="s">
        <v>204</v>
      </c>
      <c r="B138" s="17" t="s">
        <v>87</v>
      </c>
      <c r="C138" s="80">
        <f t="shared" ref="C138:AC138" si="63">+C139</f>
        <v>6000</v>
      </c>
      <c r="D138" s="80">
        <f t="shared" si="63"/>
        <v>0</v>
      </c>
      <c r="E138" s="80">
        <f t="shared" si="63"/>
        <v>6000</v>
      </c>
      <c r="F138" s="80">
        <f t="shared" si="63"/>
        <v>0</v>
      </c>
      <c r="G138" s="80">
        <f t="shared" si="63"/>
        <v>6000</v>
      </c>
      <c r="H138" s="80">
        <f t="shared" si="63"/>
        <v>0</v>
      </c>
      <c r="I138" s="80">
        <f t="shared" si="63"/>
        <v>6000</v>
      </c>
      <c r="J138" s="80">
        <f t="shared" si="63"/>
        <v>0</v>
      </c>
      <c r="K138" s="80">
        <f t="shared" si="63"/>
        <v>6000</v>
      </c>
      <c r="L138" s="80">
        <f t="shared" si="63"/>
        <v>0</v>
      </c>
      <c r="M138" s="80">
        <f t="shared" si="63"/>
        <v>6000</v>
      </c>
      <c r="N138" s="80">
        <f t="shared" si="63"/>
        <v>0</v>
      </c>
      <c r="O138" s="80">
        <f t="shared" si="63"/>
        <v>6000</v>
      </c>
      <c r="P138" s="80">
        <f t="shared" si="63"/>
        <v>0</v>
      </c>
      <c r="Q138" s="80">
        <f t="shared" si="63"/>
        <v>6000</v>
      </c>
      <c r="R138" s="80">
        <f t="shared" si="63"/>
        <v>0</v>
      </c>
      <c r="S138" s="80">
        <f t="shared" si="63"/>
        <v>6000</v>
      </c>
      <c r="T138" s="80">
        <f t="shared" si="63"/>
        <v>0</v>
      </c>
      <c r="U138" s="80">
        <f t="shared" si="63"/>
        <v>6000</v>
      </c>
      <c r="V138" s="80">
        <f t="shared" si="63"/>
        <v>0</v>
      </c>
      <c r="W138" s="80">
        <f t="shared" si="63"/>
        <v>6000</v>
      </c>
      <c r="X138" s="80">
        <f t="shared" si="63"/>
        <v>0</v>
      </c>
      <c r="Y138" s="80">
        <f t="shared" si="63"/>
        <v>6000</v>
      </c>
      <c r="Z138" s="80">
        <f t="shared" si="63"/>
        <v>-2815.56</v>
      </c>
      <c r="AA138" s="80">
        <f t="shared" si="63"/>
        <v>3184.44</v>
      </c>
      <c r="AB138" s="80">
        <f t="shared" si="63"/>
        <v>3004.44</v>
      </c>
      <c r="AC138" s="80">
        <f t="shared" si="63"/>
        <v>180</v>
      </c>
    </row>
    <row r="139" spans="1:29" x14ac:dyDescent="0.3">
      <c r="A139" s="12" t="s">
        <v>205</v>
      </c>
      <c r="B139" s="44" t="s">
        <v>206</v>
      </c>
      <c r="C139" s="14">
        <v>6000</v>
      </c>
      <c r="D139" s="14">
        <v>0</v>
      </c>
      <c r="E139" s="14">
        <f>+C139+D139</f>
        <v>6000</v>
      </c>
      <c r="F139" s="14">
        <v>0</v>
      </c>
      <c r="G139" s="14">
        <f>+E139+F139</f>
        <v>6000</v>
      </c>
      <c r="H139" s="14">
        <v>0</v>
      </c>
      <c r="I139" s="14">
        <f>+G139+H139</f>
        <v>6000</v>
      </c>
      <c r="J139" s="14">
        <v>0</v>
      </c>
      <c r="K139" s="14">
        <f>+I139+J139</f>
        <v>6000</v>
      </c>
      <c r="L139" s="14">
        <v>0</v>
      </c>
      <c r="M139" s="14">
        <f>+K139+L139</f>
        <v>6000</v>
      </c>
      <c r="N139" s="14">
        <v>0</v>
      </c>
      <c r="O139" s="14">
        <f>+M139+N139</f>
        <v>6000</v>
      </c>
      <c r="P139" s="14">
        <v>0</v>
      </c>
      <c r="Q139" s="14">
        <f>+O139+P139</f>
        <v>6000</v>
      </c>
      <c r="R139" s="14">
        <v>0</v>
      </c>
      <c r="S139" s="14">
        <f>+Q139+R139</f>
        <v>6000</v>
      </c>
      <c r="T139" s="14">
        <v>0</v>
      </c>
      <c r="U139" s="14">
        <f>+S139+T139</f>
        <v>6000</v>
      </c>
      <c r="V139" s="14">
        <v>0</v>
      </c>
      <c r="W139" s="14">
        <f>+U139+V139</f>
        <v>6000</v>
      </c>
      <c r="X139" s="14">
        <v>0</v>
      </c>
      <c r="Y139" s="14">
        <f>+W139+X139</f>
        <v>6000</v>
      </c>
      <c r="Z139" s="14">
        <f>3184.44-6000</f>
        <v>-2815.56</v>
      </c>
      <c r="AA139" s="14">
        <f>+Y139+Z139</f>
        <v>3184.44</v>
      </c>
      <c r="AB139" s="14">
        <v>3004.44</v>
      </c>
      <c r="AC139" s="14">
        <f>+AA139-AB139</f>
        <v>180</v>
      </c>
    </row>
    <row r="140" spans="1:29" x14ac:dyDescent="0.25">
      <c r="A140" s="50" t="s">
        <v>150</v>
      </c>
      <c r="B140" s="10" t="s">
        <v>151</v>
      </c>
      <c r="C140" s="80">
        <f t="shared" ref="C140:AC140" si="64">+C141</f>
        <v>2000</v>
      </c>
      <c r="D140" s="80">
        <f t="shared" si="64"/>
        <v>0</v>
      </c>
      <c r="E140" s="80">
        <f t="shared" si="64"/>
        <v>2000</v>
      </c>
      <c r="F140" s="80">
        <f t="shared" si="64"/>
        <v>0</v>
      </c>
      <c r="G140" s="80">
        <f t="shared" si="64"/>
        <v>2000</v>
      </c>
      <c r="H140" s="80">
        <f t="shared" si="64"/>
        <v>-2000</v>
      </c>
      <c r="I140" s="80">
        <f t="shared" si="64"/>
        <v>0</v>
      </c>
      <c r="J140" s="80">
        <f t="shared" si="64"/>
        <v>0</v>
      </c>
      <c r="K140" s="80">
        <f t="shared" si="64"/>
        <v>0</v>
      </c>
      <c r="L140" s="80">
        <f t="shared" si="64"/>
        <v>0</v>
      </c>
      <c r="M140" s="80">
        <f t="shared" si="64"/>
        <v>0</v>
      </c>
      <c r="N140" s="80">
        <f t="shared" si="64"/>
        <v>0</v>
      </c>
      <c r="O140" s="80">
        <f t="shared" si="64"/>
        <v>0</v>
      </c>
      <c r="P140" s="80">
        <f t="shared" si="64"/>
        <v>0</v>
      </c>
      <c r="Q140" s="80">
        <f t="shared" si="64"/>
        <v>0</v>
      </c>
      <c r="R140" s="80">
        <f t="shared" si="64"/>
        <v>0</v>
      </c>
      <c r="S140" s="80">
        <f t="shared" si="64"/>
        <v>0</v>
      </c>
      <c r="T140" s="80">
        <f t="shared" si="64"/>
        <v>0</v>
      </c>
      <c r="U140" s="80">
        <f t="shared" si="64"/>
        <v>0</v>
      </c>
      <c r="V140" s="80">
        <f t="shared" si="64"/>
        <v>0</v>
      </c>
      <c r="W140" s="80">
        <f t="shared" si="64"/>
        <v>0</v>
      </c>
      <c r="X140" s="80">
        <f t="shared" si="64"/>
        <v>0</v>
      </c>
      <c r="Y140" s="80">
        <f t="shared" si="64"/>
        <v>0</v>
      </c>
      <c r="Z140" s="80">
        <f t="shared" si="64"/>
        <v>0</v>
      </c>
      <c r="AA140" s="80">
        <f t="shared" si="64"/>
        <v>0</v>
      </c>
      <c r="AB140" s="80">
        <f t="shared" si="64"/>
        <v>0</v>
      </c>
      <c r="AC140" s="80">
        <f t="shared" si="64"/>
        <v>0</v>
      </c>
    </row>
    <row r="141" spans="1:29" x14ac:dyDescent="0.25">
      <c r="A141" s="81" t="s">
        <v>172</v>
      </c>
      <c r="B141" s="23" t="s">
        <v>173</v>
      </c>
      <c r="C141" s="14">
        <v>2000</v>
      </c>
      <c r="D141" s="14">
        <v>0</v>
      </c>
      <c r="E141" s="14">
        <f>+C141+D141</f>
        <v>2000</v>
      </c>
      <c r="F141" s="14">
        <v>0</v>
      </c>
      <c r="G141" s="14">
        <f>+E141+F141</f>
        <v>2000</v>
      </c>
      <c r="H141" s="14">
        <v>-2000</v>
      </c>
      <c r="I141" s="14">
        <f>+G141+H141</f>
        <v>0</v>
      </c>
      <c r="J141" s="14">
        <v>0</v>
      </c>
      <c r="K141" s="14">
        <f>+I141+J141</f>
        <v>0</v>
      </c>
      <c r="L141" s="14">
        <v>0</v>
      </c>
      <c r="M141" s="14">
        <f>+K141+L141</f>
        <v>0</v>
      </c>
      <c r="N141" s="14">
        <v>0</v>
      </c>
      <c r="O141" s="14">
        <f>+M141+N141</f>
        <v>0</v>
      </c>
      <c r="P141" s="14">
        <v>0</v>
      </c>
      <c r="Q141" s="14">
        <f>+O141+P141</f>
        <v>0</v>
      </c>
      <c r="R141" s="14">
        <v>0</v>
      </c>
      <c r="S141" s="14">
        <f>+Q141+R141</f>
        <v>0</v>
      </c>
      <c r="T141" s="14">
        <v>0</v>
      </c>
      <c r="U141" s="14">
        <f>+S141+T141</f>
        <v>0</v>
      </c>
      <c r="V141" s="14">
        <v>0</v>
      </c>
      <c r="W141" s="14">
        <f>+U141+V141</f>
        <v>0</v>
      </c>
      <c r="X141" s="14">
        <v>0</v>
      </c>
      <c r="Y141" s="14">
        <f>+W141+X141</f>
        <v>0</v>
      </c>
      <c r="Z141" s="14">
        <v>0</v>
      </c>
      <c r="AA141" s="14">
        <f>+Y141+Z141</f>
        <v>0</v>
      </c>
      <c r="AB141" s="14">
        <v>0</v>
      </c>
      <c r="AC141" s="14">
        <f>+AA141-AB141</f>
        <v>0</v>
      </c>
    </row>
    <row r="142" spans="1:29" ht="14.25" thickBot="1" x14ac:dyDescent="0.3">
      <c r="B142" s="83" t="s">
        <v>21</v>
      </c>
      <c r="C142" s="100">
        <f t="shared" ref="C142:AC142" si="65">+C136</f>
        <v>8000</v>
      </c>
      <c r="D142" s="100">
        <f t="shared" si="65"/>
        <v>0</v>
      </c>
      <c r="E142" s="100">
        <f t="shared" si="65"/>
        <v>8000</v>
      </c>
      <c r="F142" s="100">
        <f t="shared" si="65"/>
        <v>0</v>
      </c>
      <c r="G142" s="100">
        <f t="shared" si="65"/>
        <v>8000</v>
      </c>
      <c r="H142" s="100">
        <f t="shared" si="65"/>
        <v>-2000</v>
      </c>
      <c r="I142" s="100">
        <f t="shared" si="65"/>
        <v>6000</v>
      </c>
      <c r="J142" s="100">
        <f t="shared" si="65"/>
        <v>0</v>
      </c>
      <c r="K142" s="100">
        <f t="shared" si="65"/>
        <v>6000</v>
      </c>
      <c r="L142" s="100">
        <f t="shared" si="65"/>
        <v>0</v>
      </c>
      <c r="M142" s="100">
        <f t="shared" si="65"/>
        <v>6000</v>
      </c>
      <c r="N142" s="100">
        <f t="shared" si="65"/>
        <v>0</v>
      </c>
      <c r="O142" s="100">
        <f t="shared" si="65"/>
        <v>6000</v>
      </c>
      <c r="P142" s="100">
        <f t="shared" si="65"/>
        <v>0</v>
      </c>
      <c r="Q142" s="100">
        <f t="shared" si="65"/>
        <v>6000</v>
      </c>
      <c r="R142" s="100">
        <f t="shared" si="65"/>
        <v>0</v>
      </c>
      <c r="S142" s="100">
        <f t="shared" si="65"/>
        <v>6000</v>
      </c>
      <c r="T142" s="100">
        <f t="shared" si="65"/>
        <v>0</v>
      </c>
      <c r="U142" s="100">
        <f t="shared" si="65"/>
        <v>6000</v>
      </c>
      <c r="V142" s="100">
        <f t="shared" si="65"/>
        <v>0</v>
      </c>
      <c r="W142" s="100">
        <f t="shared" si="65"/>
        <v>6000</v>
      </c>
      <c r="X142" s="100">
        <f t="shared" si="65"/>
        <v>0</v>
      </c>
      <c r="Y142" s="100">
        <f t="shared" si="65"/>
        <v>6000</v>
      </c>
      <c r="Z142" s="100">
        <f t="shared" si="65"/>
        <v>-2815.56</v>
      </c>
      <c r="AA142" s="100">
        <f t="shared" si="65"/>
        <v>3184.44</v>
      </c>
      <c r="AB142" s="100">
        <f t="shared" si="65"/>
        <v>3004.44</v>
      </c>
      <c r="AC142" s="100">
        <f t="shared" si="65"/>
        <v>180</v>
      </c>
    </row>
    <row r="143" spans="1:29" ht="14.25" thickTop="1" x14ac:dyDescent="0.25">
      <c r="A143" s="48" t="s">
        <v>190</v>
      </c>
      <c r="B143" s="52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</row>
    <row r="144" spans="1:29" x14ac:dyDescent="0.25">
      <c r="A144" s="99" t="s">
        <v>231</v>
      </c>
      <c r="B144" s="29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</row>
    <row r="145" spans="1:29" x14ac:dyDescent="0.25">
      <c r="A145" s="9">
        <v>7</v>
      </c>
      <c r="B145" s="10" t="s">
        <v>126</v>
      </c>
      <c r="C145" s="11">
        <f t="shared" ref="C145:AC145" si="66">+C146+C155</f>
        <v>22500</v>
      </c>
      <c r="D145" s="11">
        <f t="shared" si="66"/>
        <v>0</v>
      </c>
      <c r="E145" s="11">
        <f t="shared" si="66"/>
        <v>22500</v>
      </c>
      <c r="F145" s="11">
        <f t="shared" si="66"/>
        <v>0</v>
      </c>
      <c r="G145" s="11">
        <f t="shared" si="66"/>
        <v>22500</v>
      </c>
      <c r="H145" s="11">
        <f t="shared" si="66"/>
        <v>1000</v>
      </c>
      <c r="I145" s="11">
        <f t="shared" si="66"/>
        <v>23500</v>
      </c>
      <c r="J145" s="11">
        <f t="shared" si="66"/>
        <v>0</v>
      </c>
      <c r="K145" s="11">
        <f t="shared" si="66"/>
        <v>23500</v>
      </c>
      <c r="L145" s="11">
        <f t="shared" si="66"/>
        <v>0</v>
      </c>
      <c r="M145" s="11">
        <f t="shared" si="66"/>
        <v>23500</v>
      </c>
      <c r="N145" s="11">
        <f t="shared" si="66"/>
        <v>0</v>
      </c>
      <c r="O145" s="11">
        <f t="shared" si="66"/>
        <v>23500</v>
      </c>
      <c r="P145" s="11">
        <f t="shared" si="66"/>
        <v>0</v>
      </c>
      <c r="Q145" s="11">
        <f t="shared" si="66"/>
        <v>23500</v>
      </c>
      <c r="R145" s="11">
        <f t="shared" si="66"/>
        <v>0</v>
      </c>
      <c r="S145" s="11">
        <f t="shared" si="66"/>
        <v>23500</v>
      </c>
      <c r="T145" s="11">
        <f t="shared" si="66"/>
        <v>0</v>
      </c>
      <c r="U145" s="11">
        <f t="shared" si="66"/>
        <v>23500</v>
      </c>
      <c r="V145" s="11">
        <f t="shared" si="66"/>
        <v>0</v>
      </c>
      <c r="W145" s="11">
        <f t="shared" si="66"/>
        <v>23500</v>
      </c>
      <c r="X145" s="11">
        <f t="shared" si="66"/>
        <v>0</v>
      </c>
      <c r="Y145" s="11">
        <f t="shared" si="66"/>
        <v>23500</v>
      </c>
      <c r="Z145" s="11">
        <f t="shared" si="66"/>
        <v>-680.6</v>
      </c>
      <c r="AA145" s="11">
        <f t="shared" si="66"/>
        <v>22819.399999999998</v>
      </c>
      <c r="AB145" s="11">
        <f t="shared" si="66"/>
        <v>22031.27</v>
      </c>
      <c r="AC145" s="11">
        <f t="shared" si="66"/>
        <v>788.13</v>
      </c>
    </row>
    <row r="146" spans="1:29" x14ac:dyDescent="0.25">
      <c r="A146" s="58">
        <v>7.1</v>
      </c>
      <c r="B146" s="59" t="s">
        <v>127</v>
      </c>
      <c r="C146" s="60">
        <f>+C150+C147+C152</f>
        <v>18947.12</v>
      </c>
      <c r="D146" s="60">
        <f t="shared" ref="D146:AC146" si="67">+D150+D147+D152</f>
        <v>0</v>
      </c>
      <c r="E146" s="60">
        <f t="shared" si="67"/>
        <v>18947.12</v>
      </c>
      <c r="F146" s="60">
        <f t="shared" si="67"/>
        <v>0</v>
      </c>
      <c r="G146" s="60">
        <f t="shared" si="67"/>
        <v>18947.12</v>
      </c>
      <c r="H146" s="60">
        <f t="shared" si="67"/>
        <v>0</v>
      </c>
      <c r="I146" s="60">
        <f t="shared" si="67"/>
        <v>18947.12</v>
      </c>
      <c r="J146" s="60">
        <f t="shared" si="67"/>
        <v>0</v>
      </c>
      <c r="K146" s="60">
        <f t="shared" si="67"/>
        <v>18947.12</v>
      </c>
      <c r="L146" s="60">
        <f t="shared" si="67"/>
        <v>0</v>
      </c>
      <c r="M146" s="60">
        <f t="shared" si="67"/>
        <v>18947.12</v>
      </c>
      <c r="N146" s="60">
        <f t="shared" si="67"/>
        <v>0</v>
      </c>
      <c r="O146" s="60">
        <f t="shared" si="67"/>
        <v>18947.12</v>
      </c>
      <c r="P146" s="60">
        <f t="shared" si="67"/>
        <v>0</v>
      </c>
      <c r="Q146" s="60">
        <f t="shared" si="67"/>
        <v>18947.12</v>
      </c>
      <c r="R146" s="60">
        <f t="shared" si="67"/>
        <v>0</v>
      </c>
      <c r="S146" s="60">
        <f t="shared" si="67"/>
        <v>18947.12</v>
      </c>
      <c r="T146" s="60">
        <f t="shared" si="67"/>
        <v>0</v>
      </c>
      <c r="U146" s="60">
        <f t="shared" si="67"/>
        <v>18947.12</v>
      </c>
      <c r="V146" s="60">
        <f t="shared" si="67"/>
        <v>0</v>
      </c>
      <c r="W146" s="60">
        <f t="shared" si="67"/>
        <v>18947.12</v>
      </c>
      <c r="X146" s="60">
        <f t="shared" si="67"/>
        <v>0</v>
      </c>
      <c r="Y146" s="60">
        <f t="shared" si="67"/>
        <v>18947.12</v>
      </c>
      <c r="Z146" s="60">
        <f t="shared" si="67"/>
        <v>0</v>
      </c>
      <c r="AA146" s="60">
        <f t="shared" si="67"/>
        <v>18947.12</v>
      </c>
      <c r="AB146" s="60">
        <f t="shared" si="67"/>
        <v>18947.12</v>
      </c>
      <c r="AC146" s="60">
        <f t="shared" si="67"/>
        <v>0</v>
      </c>
    </row>
    <row r="147" spans="1:29" x14ac:dyDescent="0.25">
      <c r="A147" s="61" t="s">
        <v>165</v>
      </c>
      <c r="B147" s="59" t="s">
        <v>59</v>
      </c>
      <c r="C147" s="60">
        <f t="shared" ref="C147:AC147" si="68">+C148+C149</f>
        <v>1670</v>
      </c>
      <c r="D147" s="60">
        <f t="shared" si="68"/>
        <v>0</v>
      </c>
      <c r="E147" s="60">
        <f t="shared" si="68"/>
        <v>1670</v>
      </c>
      <c r="F147" s="60">
        <f t="shared" si="68"/>
        <v>0</v>
      </c>
      <c r="G147" s="60">
        <f t="shared" si="68"/>
        <v>1670</v>
      </c>
      <c r="H147" s="60">
        <f t="shared" si="68"/>
        <v>0</v>
      </c>
      <c r="I147" s="60">
        <f t="shared" si="68"/>
        <v>1670</v>
      </c>
      <c r="J147" s="60">
        <f t="shared" si="68"/>
        <v>0</v>
      </c>
      <c r="K147" s="60">
        <f t="shared" si="68"/>
        <v>1670</v>
      </c>
      <c r="L147" s="60">
        <f t="shared" si="68"/>
        <v>0</v>
      </c>
      <c r="M147" s="60">
        <f t="shared" si="68"/>
        <v>1670</v>
      </c>
      <c r="N147" s="60">
        <f t="shared" si="68"/>
        <v>0</v>
      </c>
      <c r="O147" s="60">
        <f t="shared" si="68"/>
        <v>1670</v>
      </c>
      <c r="P147" s="60">
        <f t="shared" si="68"/>
        <v>0</v>
      </c>
      <c r="Q147" s="60">
        <f t="shared" si="68"/>
        <v>1670</v>
      </c>
      <c r="R147" s="60">
        <f t="shared" si="68"/>
        <v>0</v>
      </c>
      <c r="S147" s="60">
        <f t="shared" si="68"/>
        <v>1670</v>
      </c>
      <c r="T147" s="60">
        <f t="shared" si="68"/>
        <v>0</v>
      </c>
      <c r="U147" s="60">
        <f t="shared" si="68"/>
        <v>1670</v>
      </c>
      <c r="V147" s="60">
        <f t="shared" si="68"/>
        <v>0</v>
      </c>
      <c r="W147" s="60">
        <f t="shared" si="68"/>
        <v>1670</v>
      </c>
      <c r="X147" s="60">
        <f t="shared" si="68"/>
        <v>0</v>
      </c>
      <c r="Y147" s="60">
        <f t="shared" si="68"/>
        <v>1670</v>
      </c>
      <c r="Z147" s="60">
        <f t="shared" si="68"/>
        <v>0</v>
      </c>
      <c r="AA147" s="60">
        <f t="shared" si="68"/>
        <v>1670</v>
      </c>
      <c r="AB147" s="60">
        <f t="shared" si="68"/>
        <v>1670</v>
      </c>
      <c r="AC147" s="60">
        <f t="shared" si="68"/>
        <v>0</v>
      </c>
    </row>
    <row r="148" spans="1:29" x14ac:dyDescent="0.3">
      <c r="A148" s="63" t="s">
        <v>129</v>
      </c>
      <c r="B148" s="65" t="s">
        <v>130</v>
      </c>
      <c r="C148" s="14">
        <v>1200</v>
      </c>
      <c r="D148" s="14">
        <v>0</v>
      </c>
      <c r="E148" s="14">
        <f>+C148+D148</f>
        <v>1200</v>
      </c>
      <c r="F148" s="14">
        <v>0</v>
      </c>
      <c r="G148" s="14">
        <f>+E148+F148</f>
        <v>1200</v>
      </c>
      <c r="H148" s="14">
        <v>0</v>
      </c>
      <c r="I148" s="14">
        <f>+G148+H148</f>
        <v>1200</v>
      </c>
      <c r="J148" s="14">
        <v>0</v>
      </c>
      <c r="K148" s="14">
        <f>+I148+J148</f>
        <v>1200</v>
      </c>
      <c r="L148" s="14">
        <v>0</v>
      </c>
      <c r="M148" s="14">
        <f>+K148+L148</f>
        <v>1200</v>
      </c>
      <c r="N148" s="14">
        <v>0</v>
      </c>
      <c r="O148" s="14">
        <f>+M148+N148</f>
        <v>1200</v>
      </c>
      <c r="P148" s="14">
        <v>0</v>
      </c>
      <c r="Q148" s="14">
        <f>+O148+P148</f>
        <v>1200</v>
      </c>
      <c r="R148" s="14">
        <v>0</v>
      </c>
      <c r="S148" s="14">
        <f>+Q148+R148</f>
        <v>1200</v>
      </c>
      <c r="T148" s="14">
        <v>0</v>
      </c>
      <c r="U148" s="14">
        <f>+S148+T148</f>
        <v>1200</v>
      </c>
      <c r="V148" s="14">
        <v>0</v>
      </c>
      <c r="W148" s="14">
        <f>+U148+V148</f>
        <v>1200</v>
      </c>
      <c r="X148" s="14">
        <v>0</v>
      </c>
      <c r="Y148" s="14">
        <f>+W148+X148</f>
        <v>1200</v>
      </c>
      <c r="Z148" s="14">
        <v>0</v>
      </c>
      <c r="AA148" s="14">
        <f>+Y148+Z148</f>
        <v>1200</v>
      </c>
      <c r="AB148" s="14">
        <v>1200</v>
      </c>
      <c r="AC148" s="14">
        <f>+AA148-AB148</f>
        <v>0</v>
      </c>
    </row>
    <row r="149" spans="1:29" x14ac:dyDescent="0.3">
      <c r="A149" s="63" t="s">
        <v>131</v>
      </c>
      <c r="B149" s="65" t="s">
        <v>132</v>
      </c>
      <c r="C149" s="14">
        <v>470</v>
      </c>
      <c r="D149" s="14">
        <v>0</v>
      </c>
      <c r="E149" s="14">
        <f>+C149+D149</f>
        <v>470</v>
      </c>
      <c r="F149" s="14">
        <v>0</v>
      </c>
      <c r="G149" s="14">
        <f>+E149+F149</f>
        <v>470</v>
      </c>
      <c r="H149" s="14">
        <v>0</v>
      </c>
      <c r="I149" s="14">
        <f>+G149+H149</f>
        <v>470</v>
      </c>
      <c r="J149" s="14">
        <v>0</v>
      </c>
      <c r="K149" s="14">
        <f>+I149+J149</f>
        <v>470</v>
      </c>
      <c r="L149" s="14">
        <v>0</v>
      </c>
      <c r="M149" s="14">
        <f>+K149+L149</f>
        <v>470</v>
      </c>
      <c r="N149" s="14">
        <v>0</v>
      </c>
      <c r="O149" s="14">
        <f>+M149+N149</f>
        <v>470</v>
      </c>
      <c r="P149" s="14">
        <v>0</v>
      </c>
      <c r="Q149" s="14">
        <f>+O149+P149</f>
        <v>470</v>
      </c>
      <c r="R149" s="14">
        <v>0</v>
      </c>
      <c r="S149" s="14">
        <f>+Q149+R149</f>
        <v>470</v>
      </c>
      <c r="T149" s="14">
        <v>0</v>
      </c>
      <c r="U149" s="14">
        <f>+S149+T149</f>
        <v>470</v>
      </c>
      <c r="V149" s="14">
        <v>0</v>
      </c>
      <c r="W149" s="14">
        <f>+U149+V149</f>
        <v>470</v>
      </c>
      <c r="X149" s="14">
        <v>0</v>
      </c>
      <c r="Y149" s="14">
        <f>+W149+X149</f>
        <v>470</v>
      </c>
      <c r="Z149" s="14">
        <v>0</v>
      </c>
      <c r="AA149" s="14">
        <f>+Y149+Z149</f>
        <v>470</v>
      </c>
      <c r="AB149" s="14">
        <v>470</v>
      </c>
      <c r="AC149" s="14">
        <f>+AA149-AB149</f>
        <v>0</v>
      </c>
    </row>
    <row r="150" spans="1:29" x14ac:dyDescent="0.25">
      <c r="A150" s="61" t="s">
        <v>133</v>
      </c>
      <c r="B150" s="62" t="s">
        <v>65</v>
      </c>
      <c r="C150" s="60">
        <f t="shared" ref="C150:AC150" si="69">+C151</f>
        <v>14400</v>
      </c>
      <c r="D150" s="60">
        <f t="shared" si="69"/>
        <v>0</v>
      </c>
      <c r="E150" s="60">
        <f t="shared" si="69"/>
        <v>14400</v>
      </c>
      <c r="F150" s="60">
        <f t="shared" si="69"/>
        <v>0</v>
      </c>
      <c r="G150" s="60">
        <f t="shared" si="69"/>
        <v>14400</v>
      </c>
      <c r="H150" s="60">
        <f t="shared" si="69"/>
        <v>0</v>
      </c>
      <c r="I150" s="60">
        <f t="shared" si="69"/>
        <v>14400</v>
      </c>
      <c r="J150" s="60">
        <f t="shared" si="69"/>
        <v>0</v>
      </c>
      <c r="K150" s="60">
        <f t="shared" si="69"/>
        <v>14400</v>
      </c>
      <c r="L150" s="60">
        <f t="shared" si="69"/>
        <v>0</v>
      </c>
      <c r="M150" s="60">
        <f t="shared" si="69"/>
        <v>14400</v>
      </c>
      <c r="N150" s="60">
        <f t="shared" si="69"/>
        <v>0</v>
      </c>
      <c r="O150" s="60">
        <f t="shared" si="69"/>
        <v>14400</v>
      </c>
      <c r="P150" s="60">
        <f t="shared" si="69"/>
        <v>0</v>
      </c>
      <c r="Q150" s="60">
        <f t="shared" si="69"/>
        <v>14400</v>
      </c>
      <c r="R150" s="60">
        <f t="shared" si="69"/>
        <v>0</v>
      </c>
      <c r="S150" s="60">
        <f t="shared" si="69"/>
        <v>14400</v>
      </c>
      <c r="T150" s="60">
        <f t="shared" si="69"/>
        <v>0</v>
      </c>
      <c r="U150" s="60">
        <f t="shared" si="69"/>
        <v>14400</v>
      </c>
      <c r="V150" s="60">
        <f t="shared" si="69"/>
        <v>0</v>
      </c>
      <c r="W150" s="60">
        <f t="shared" si="69"/>
        <v>14400</v>
      </c>
      <c r="X150" s="60">
        <f t="shared" si="69"/>
        <v>0</v>
      </c>
      <c r="Y150" s="60">
        <f t="shared" si="69"/>
        <v>14400</v>
      </c>
      <c r="Z150" s="60">
        <f t="shared" si="69"/>
        <v>0</v>
      </c>
      <c r="AA150" s="60">
        <f t="shared" si="69"/>
        <v>14400</v>
      </c>
      <c r="AB150" s="60">
        <f t="shared" si="69"/>
        <v>14400</v>
      </c>
      <c r="AC150" s="60">
        <f t="shared" si="69"/>
        <v>0</v>
      </c>
    </row>
    <row r="151" spans="1:29" x14ac:dyDescent="0.3">
      <c r="A151" s="63" t="s">
        <v>245</v>
      </c>
      <c r="B151" s="64" t="s">
        <v>246</v>
      </c>
      <c r="C151" s="14">
        <v>14400</v>
      </c>
      <c r="D151" s="14">
        <v>0</v>
      </c>
      <c r="E151" s="14">
        <f>+C151+D151</f>
        <v>14400</v>
      </c>
      <c r="F151" s="14">
        <v>0</v>
      </c>
      <c r="G151" s="14">
        <f>+E151+F151</f>
        <v>14400</v>
      </c>
      <c r="H151" s="14">
        <v>0</v>
      </c>
      <c r="I151" s="14">
        <f>+G151+H151</f>
        <v>14400</v>
      </c>
      <c r="J151" s="14">
        <v>0</v>
      </c>
      <c r="K151" s="14">
        <f>+I151+J151</f>
        <v>14400</v>
      </c>
      <c r="L151" s="14">
        <v>0</v>
      </c>
      <c r="M151" s="14">
        <f>+K151+L151</f>
        <v>14400</v>
      </c>
      <c r="N151" s="14">
        <v>0</v>
      </c>
      <c r="O151" s="14">
        <f>+M151+N151</f>
        <v>14400</v>
      </c>
      <c r="P151" s="14">
        <v>0</v>
      </c>
      <c r="Q151" s="14">
        <f>+O151+P151</f>
        <v>14400</v>
      </c>
      <c r="R151" s="14">
        <v>0</v>
      </c>
      <c r="S151" s="14">
        <f>+Q151+R151</f>
        <v>14400</v>
      </c>
      <c r="T151" s="14">
        <v>0</v>
      </c>
      <c r="U151" s="14">
        <f>+S151+T151</f>
        <v>14400</v>
      </c>
      <c r="V151" s="14">
        <v>0</v>
      </c>
      <c r="W151" s="14">
        <f>+U151+V151</f>
        <v>14400</v>
      </c>
      <c r="X151" s="14">
        <v>0</v>
      </c>
      <c r="Y151" s="14">
        <f>+W151+X151</f>
        <v>14400</v>
      </c>
      <c r="Z151" s="14">
        <v>0</v>
      </c>
      <c r="AA151" s="14">
        <f>+Y151+Z151</f>
        <v>14400</v>
      </c>
      <c r="AB151" s="14">
        <v>14400</v>
      </c>
      <c r="AC151" s="14">
        <f>+AA151-AB151</f>
        <v>0</v>
      </c>
    </row>
    <row r="152" spans="1:29" x14ac:dyDescent="0.25">
      <c r="A152" s="61" t="s">
        <v>136</v>
      </c>
      <c r="B152" s="59" t="s">
        <v>69</v>
      </c>
      <c r="C152" s="60">
        <f t="shared" ref="C152:AC152" si="70">+C153+C154</f>
        <v>2877.12</v>
      </c>
      <c r="D152" s="60">
        <f t="shared" si="70"/>
        <v>0</v>
      </c>
      <c r="E152" s="60">
        <f t="shared" si="70"/>
        <v>2877.12</v>
      </c>
      <c r="F152" s="60">
        <f t="shared" si="70"/>
        <v>0</v>
      </c>
      <c r="G152" s="60">
        <f t="shared" si="70"/>
        <v>2877.12</v>
      </c>
      <c r="H152" s="60">
        <f t="shared" si="70"/>
        <v>0</v>
      </c>
      <c r="I152" s="60">
        <f t="shared" si="70"/>
        <v>2877.12</v>
      </c>
      <c r="J152" s="60">
        <f t="shared" si="70"/>
        <v>0</v>
      </c>
      <c r="K152" s="60">
        <f t="shared" si="70"/>
        <v>2877.12</v>
      </c>
      <c r="L152" s="60">
        <f t="shared" si="70"/>
        <v>0</v>
      </c>
      <c r="M152" s="60">
        <f t="shared" si="70"/>
        <v>2877.12</v>
      </c>
      <c r="N152" s="60">
        <f t="shared" si="70"/>
        <v>0</v>
      </c>
      <c r="O152" s="60">
        <f t="shared" si="70"/>
        <v>2877.12</v>
      </c>
      <c r="P152" s="60">
        <f t="shared" si="70"/>
        <v>0</v>
      </c>
      <c r="Q152" s="60">
        <f t="shared" si="70"/>
        <v>2877.12</v>
      </c>
      <c r="R152" s="60">
        <f t="shared" si="70"/>
        <v>0</v>
      </c>
      <c r="S152" s="60">
        <f t="shared" si="70"/>
        <v>2877.12</v>
      </c>
      <c r="T152" s="60">
        <f t="shared" si="70"/>
        <v>0</v>
      </c>
      <c r="U152" s="60">
        <f t="shared" si="70"/>
        <v>2877.12</v>
      </c>
      <c r="V152" s="60">
        <f t="shared" si="70"/>
        <v>0</v>
      </c>
      <c r="W152" s="60">
        <f t="shared" si="70"/>
        <v>2877.12</v>
      </c>
      <c r="X152" s="60">
        <f t="shared" si="70"/>
        <v>0</v>
      </c>
      <c r="Y152" s="60">
        <f t="shared" si="70"/>
        <v>2877.12</v>
      </c>
      <c r="Z152" s="60">
        <f t="shared" si="70"/>
        <v>0</v>
      </c>
      <c r="AA152" s="60">
        <f t="shared" si="70"/>
        <v>2877.12</v>
      </c>
      <c r="AB152" s="60">
        <f t="shared" si="70"/>
        <v>2877.12</v>
      </c>
      <c r="AC152" s="60">
        <f t="shared" si="70"/>
        <v>0</v>
      </c>
    </row>
    <row r="153" spans="1:29" x14ac:dyDescent="0.3">
      <c r="A153" s="63" t="s">
        <v>137</v>
      </c>
      <c r="B153" s="65" t="s">
        <v>71</v>
      </c>
      <c r="C153" s="14">
        <v>1677.6</v>
      </c>
      <c r="D153" s="14">
        <v>0</v>
      </c>
      <c r="E153" s="14">
        <f>+C153+D153</f>
        <v>1677.6</v>
      </c>
      <c r="F153" s="14">
        <v>0</v>
      </c>
      <c r="G153" s="14">
        <f>+E153+F153</f>
        <v>1677.6</v>
      </c>
      <c r="H153" s="14">
        <v>0</v>
      </c>
      <c r="I153" s="14">
        <f>+G153+H153</f>
        <v>1677.6</v>
      </c>
      <c r="J153" s="14">
        <v>0</v>
      </c>
      <c r="K153" s="14">
        <f>+I153+J153</f>
        <v>1677.6</v>
      </c>
      <c r="L153" s="14">
        <v>0</v>
      </c>
      <c r="M153" s="14">
        <f>+K153+L153</f>
        <v>1677.6</v>
      </c>
      <c r="N153" s="14">
        <v>0</v>
      </c>
      <c r="O153" s="14">
        <f>+M153+N153</f>
        <v>1677.6</v>
      </c>
      <c r="P153" s="14">
        <v>0</v>
      </c>
      <c r="Q153" s="14">
        <f>+O153+P153</f>
        <v>1677.6</v>
      </c>
      <c r="R153" s="14">
        <v>0</v>
      </c>
      <c r="S153" s="14">
        <f>+Q153+R153</f>
        <v>1677.6</v>
      </c>
      <c r="T153" s="14">
        <v>0</v>
      </c>
      <c r="U153" s="14">
        <f>+S153+T153</f>
        <v>1677.6</v>
      </c>
      <c r="V153" s="14">
        <v>0</v>
      </c>
      <c r="W153" s="14">
        <f>+U153+V153</f>
        <v>1677.6</v>
      </c>
      <c r="X153" s="14">
        <v>0</v>
      </c>
      <c r="Y153" s="14">
        <f>+W153+X153</f>
        <v>1677.6</v>
      </c>
      <c r="Z153" s="14">
        <v>0</v>
      </c>
      <c r="AA153" s="14">
        <f>+Y153+Z153</f>
        <v>1677.6</v>
      </c>
      <c r="AB153" s="14">
        <v>1677.6</v>
      </c>
      <c r="AC153" s="14">
        <f>+AA153-AB153</f>
        <v>0</v>
      </c>
    </row>
    <row r="154" spans="1:29" x14ac:dyDescent="0.3">
      <c r="A154" s="63" t="s">
        <v>138</v>
      </c>
      <c r="B154" s="65" t="s">
        <v>139</v>
      </c>
      <c r="C154" s="14">
        <v>1199.52</v>
      </c>
      <c r="D154" s="14">
        <v>0</v>
      </c>
      <c r="E154" s="14">
        <f>+C154+D154</f>
        <v>1199.52</v>
      </c>
      <c r="F154" s="14">
        <v>0</v>
      </c>
      <c r="G154" s="14">
        <f>+E154+F154</f>
        <v>1199.52</v>
      </c>
      <c r="H154" s="14">
        <v>0</v>
      </c>
      <c r="I154" s="14">
        <f>+G154+H154</f>
        <v>1199.52</v>
      </c>
      <c r="J154" s="14">
        <v>0</v>
      </c>
      <c r="K154" s="14">
        <f>+I154+J154</f>
        <v>1199.52</v>
      </c>
      <c r="L154" s="14">
        <v>0</v>
      </c>
      <c r="M154" s="14">
        <f>+K154+L154</f>
        <v>1199.52</v>
      </c>
      <c r="N154" s="14">
        <v>0</v>
      </c>
      <c r="O154" s="14">
        <f>+M154+N154</f>
        <v>1199.52</v>
      </c>
      <c r="P154" s="14">
        <v>0</v>
      </c>
      <c r="Q154" s="14">
        <f>+O154+P154</f>
        <v>1199.52</v>
      </c>
      <c r="R154" s="14">
        <v>0</v>
      </c>
      <c r="S154" s="14">
        <f>+Q154+R154</f>
        <v>1199.52</v>
      </c>
      <c r="T154" s="14">
        <v>0</v>
      </c>
      <c r="U154" s="14">
        <f>+S154+T154</f>
        <v>1199.52</v>
      </c>
      <c r="V154" s="14">
        <v>0</v>
      </c>
      <c r="W154" s="14">
        <f>+U154+V154</f>
        <v>1199.52</v>
      </c>
      <c r="X154" s="14">
        <v>0</v>
      </c>
      <c r="Y154" s="14">
        <f>+W154+X154</f>
        <v>1199.52</v>
      </c>
      <c r="Z154" s="14">
        <v>0</v>
      </c>
      <c r="AA154" s="14">
        <f>+Y154+Z154</f>
        <v>1199.52</v>
      </c>
      <c r="AB154" s="14">
        <v>1199.52</v>
      </c>
      <c r="AC154" s="14">
        <f>+AA154-AB154</f>
        <v>0</v>
      </c>
    </row>
    <row r="155" spans="1:29" x14ac:dyDescent="0.25">
      <c r="A155" s="50">
        <v>7.3</v>
      </c>
      <c r="B155" s="43" t="s">
        <v>140</v>
      </c>
      <c r="C155" s="66">
        <f t="shared" ref="C155:AC155" si="71">+C156+C158+C160+C162</f>
        <v>3552.88</v>
      </c>
      <c r="D155" s="66">
        <f t="shared" si="71"/>
        <v>0</v>
      </c>
      <c r="E155" s="66">
        <f t="shared" si="71"/>
        <v>3552.88</v>
      </c>
      <c r="F155" s="66">
        <f t="shared" si="71"/>
        <v>0</v>
      </c>
      <c r="G155" s="66">
        <f t="shared" si="71"/>
        <v>3552.88</v>
      </c>
      <c r="H155" s="66">
        <f t="shared" si="71"/>
        <v>1000</v>
      </c>
      <c r="I155" s="66">
        <f t="shared" si="71"/>
        <v>4552.88</v>
      </c>
      <c r="J155" s="66">
        <f t="shared" si="71"/>
        <v>0</v>
      </c>
      <c r="K155" s="66">
        <f t="shared" si="71"/>
        <v>4552.88</v>
      </c>
      <c r="L155" s="66">
        <f t="shared" si="71"/>
        <v>0</v>
      </c>
      <c r="M155" s="66">
        <f t="shared" si="71"/>
        <v>4552.88</v>
      </c>
      <c r="N155" s="66">
        <f t="shared" si="71"/>
        <v>0</v>
      </c>
      <c r="O155" s="66">
        <f t="shared" si="71"/>
        <v>4552.88</v>
      </c>
      <c r="P155" s="66">
        <f t="shared" si="71"/>
        <v>0</v>
      </c>
      <c r="Q155" s="66">
        <f t="shared" si="71"/>
        <v>4552.88</v>
      </c>
      <c r="R155" s="66">
        <f t="shared" si="71"/>
        <v>0</v>
      </c>
      <c r="S155" s="66">
        <f t="shared" si="71"/>
        <v>4552.88</v>
      </c>
      <c r="T155" s="66">
        <f t="shared" si="71"/>
        <v>0</v>
      </c>
      <c r="U155" s="66">
        <f t="shared" si="71"/>
        <v>4552.88</v>
      </c>
      <c r="V155" s="66">
        <f t="shared" si="71"/>
        <v>0</v>
      </c>
      <c r="W155" s="66">
        <f t="shared" si="71"/>
        <v>4552.88</v>
      </c>
      <c r="X155" s="66">
        <f t="shared" si="71"/>
        <v>0</v>
      </c>
      <c r="Y155" s="66">
        <f t="shared" si="71"/>
        <v>4552.88</v>
      </c>
      <c r="Z155" s="66">
        <f t="shared" si="71"/>
        <v>-680.6</v>
      </c>
      <c r="AA155" s="66">
        <f t="shared" si="71"/>
        <v>3872.2799999999997</v>
      </c>
      <c r="AB155" s="66">
        <f t="shared" si="71"/>
        <v>3084.15</v>
      </c>
      <c r="AC155" s="66">
        <f t="shared" si="71"/>
        <v>788.13</v>
      </c>
    </row>
    <row r="156" spans="1:29" x14ac:dyDescent="0.25">
      <c r="A156" s="50" t="s">
        <v>141</v>
      </c>
      <c r="B156" s="10" t="s">
        <v>83</v>
      </c>
      <c r="C156" s="11">
        <f t="shared" ref="C156:AC156" si="72">+C157</f>
        <v>600</v>
      </c>
      <c r="D156" s="11">
        <f t="shared" si="72"/>
        <v>0</v>
      </c>
      <c r="E156" s="11">
        <f t="shared" si="72"/>
        <v>600</v>
      </c>
      <c r="F156" s="11">
        <f t="shared" si="72"/>
        <v>0</v>
      </c>
      <c r="G156" s="11">
        <f t="shared" si="72"/>
        <v>600</v>
      </c>
      <c r="H156" s="11">
        <f t="shared" si="72"/>
        <v>0</v>
      </c>
      <c r="I156" s="11">
        <f t="shared" si="72"/>
        <v>600</v>
      </c>
      <c r="J156" s="11">
        <f t="shared" si="72"/>
        <v>0</v>
      </c>
      <c r="K156" s="11">
        <f t="shared" si="72"/>
        <v>600</v>
      </c>
      <c r="L156" s="11">
        <f t="shared" si="72"/>
        <v>0</v>
      </c>
      <c r="M156" s="11">
        <f t="shared" si="72"/>
        <v>600</v>
      </c>
      <c r="N156" s="11">
        <f t="shared" si="72"/>
        <v>0</v>
      </c>
      <c r="O156" s="11">
        <f t="shared" si="72"/>
        <v>600</v>
      </c>
      <c r="P156" s="11">
        <f t="shared" si="72"/>
        <v>0</v>
      </c>
      <c r="Q156" s="11">
        <f t="shared" si="72"/>
        <v>600</v>
      </c>
      <c r="R156" s="11">
        <f t="shared" si="72"/>
        <v>0</v>
      </c>
      <c r="S156" s="11">
        <f t="shared" si="72"/>
        <v>600</v>
      </c>
      <c r="T156" s="11">
        <f t="shared" si="72"/>
        <v>0</v>
      </c>
      <c r="U156" s="11">
        <f t="shared" si="72"/>
        <v>600</v>
      </c>
      <c r="V156" s="11">
        <f t="shared" si="72"/>
        <v>0</v>
      </c>
      <c r="W156" s="11">
        <f t="shared" si="72"/>
        <v>600</v>
      </c>
      <c r="X156" s="11">
        <f t="shared" si="72"/>
        <v>0</v>
      </c>
      <c r="Y156" s="11">
        <f t="shared" si="72"/>
        <v>600</v>
      </c>
      <c r="Z156" s="11">
        <f t="shared" si="72"/>
        <v>-0.6</v>
      </c>
      <c r="AA156" s="11">
        <f t="shared" si="72"/>
        <v>599.4</v>
      </c>
      <c r="AB156" s="11">
        <f t="shared" si="72"/>
        <v>599.4</v>
      </c>
      <c r="AC156" s="11">
        <f t="shared" si="72"/>
        <v>0</v>
      </c>
    </row>
    <row r="157" spans="1:29" x14ac:dyDescent="0.3">
      <c r="A157" s="51" t="s">
        <v>178</v>
      </c>
      <c r="B157" s="42" t="s">
        <v>179</v>
      </c>
      <c r="C157" s="14">
        <v>600</v>
      </c>
      <c r="D157" s="14">
        <v>0</v>
      </c>
      <c r="E157" s="14">
        <f>+C157+D157</f>
        <v>600</v>
      </c>
      <c r="F157" s="14">
        <v>0</v>
      </c>
      <c r="G157" s="14">
        <f>+E157+F157</f>
        <v>600</v>
      </c>
      <c r="H157" s="14">
        <v>0</v>
      </c>
      <c r="I157" s="14">
        <f>+G157+H157</f>
        <v>600</v>
      </c>
      <c r="J157" s="14">
        <v>0</v>
      </c>
      <c r="K157" s="14">
        <f>+I157+J157</f>
        <v>600</v>
      </c>
      <c r="L157" s="14">
        <v>0</v>
      </c>
      <c r="M157" s="14">
        <f>+K157+L157</f>
        <v>600</v>
      </c>
      <c r="N157" s="14">
        <v>0</v>
      </c>
      <c r="O157" s="14">
        <f>+M157+N157</f>
        <v>600</v>
      </c>
      <c r="P157" s="14">
        <v>0</v>
      </c>
      <c r="Q157" s="14">
        <f>+O157+P157</f>
        <v>600</v>
      </c>
      <c r="R157" s="14">
        <v>0</v>
      </c>
      <c r="S157" s="14">
        <f>+Q157+R157</f>
        <v>600</v>
      </c>
      <c r="T157" s="14">
        <v>0</v>
      </c>
      <c r="U157" s="14">
        <f>+S157+T157</f>
        <v>600</v>
      </c>
      <c r="V157" s="14">
        <v>0</v>
      </c>
      <c r="W157" s="14">
        <f>+U157+V157</f>
        <v>600</v>
      </c>
      <c r="X157" s="14">
        <v>0</v>
      </c>
      <c r="Y157" s="14">
        <f>+W157+X157</f>
        <v>600</v>
      </c>
      <c r="Z157" s="14">
        <v>-0.6</v>
      </c>
      <c r="AA157" s="14">
        <f>+Y157+Z157</f>
        <v>599.4</v>
      </c>
      <c r="AB157" s="14">
        <v>599.4</v>
      </c>
      <c r="AC157" s="14">
        <f>+AA157-AB157</f>
        <v>0</v>
      </c>
    </row>
    <row r="158" spans="1:29" x14ac:dyDescent="0.25">
      <c r="A158" s="50" t="s">
        <v>146</v>
      </c>
      <c r="B158" s="43" t="s">
        <v>166</v>
      </c>
      <c r="C158" s="11">
        <f t="shared" ref="C158:AC158" si="73">+C159</f>
        <v>752.88</v>
      </c>
      <c r="D158" s="11">
        <f t="shared" si="73"/>
        <v>0</v>
      </c>
      <c r="E158" s="11">
        <f t="shared" si="73"/>
        <v>752.88</v>
      </c>
      <c r="F158" s="11">
        <f t="shared" si="73"/>
        <v>0</v>
      </c>
      <c r="G158" s="11">
        <f t="shared" si="73"/>
        <v>752.88</v>
      </c>
      <c r="H158" s="11">
        <f t="shared" si="73"/>
        <v>0</v>
      </c>
      <c r="I158" s="11">
        <f t="shared" si="73"/>
        <v>752.88</v>
      </c>
      <c r="J158" s="11">
        <f t="shared" si="73"/>
        <v>-62.75</v>
      </c>
      <c r="K158" s="11">
        <f t="shared" si="73"/>
        <v>690.13</v>
      </c>
      <c r="L158" s="11">
        <f t="shared" si="73"/>
        <v>0</v>
      </c>
      <c r="M158" s="11">
        <f t="shared" si="73"/>
        <v>690.13</v>
      </c>
      <c r="N158" s="11">
        <f t="shared" si="73"/>
        <v>0</v>
      </c>
      <c r="O158" s="11">
        <f t="shared" si="73"/>
        <v>690.13</v>
      </c>
      <c r="P158" s="11">
        <f t="shared" si="73"/>
        <v>0</v>
      </c>
      <c r="Q158" s="11">
        <f t="shared" si="73"/>
        <v>690.13</v>
      </c>
      <c r="R158" s="11">
        <f t="shared" si="73"/>
        <v>0</v>
      </c>
      <c r="S158" s="11">
        <f t="shared" si="73"/>
        <v>690.13</v>
      </c>
      <c r="T158" s="11">
        <f t="shared" si="73"/>
        <v>0</v>
      </c>
      <c r="U158" s="11">
        <f t="shared" si="73"/>
        <v>690.13</v>
      </c>
      <c r="V158" s="11">
        <f t="shared" si="73"/>
        <v>0</v>
      </c>
      <c r="W158" s="11">
        <f t="shared" si="73"/>
        <v>690.13</v>
      </c>
      <c r="X158" s="11">
        <f t="shared" si="73"/>
        <v>0</v>
      </c>
      <c r="Y158" s="11">
        <f t="shared" si="73"/>
        <v>690.13</v>
      </c>
      <c r="Z158" s="11">
        <f t="shared" si="73"/>
        <v>-180</v>
      </c>
      <c r="AA158" s="11">
        <f t="shared" si="73"/>
        <v>510.13</v>
      </c>
      <c r="AB158" s="11">
        <f t="shared" si="73"/>
        <v>0</v>
      </c>
      <c r="AC158" s="11">
        <f t="shared" si="73"/>
        <v>510.13</v>
      </c>
    </row>
    <row r="159" spans="1:29" x14ac:dyDescent="0.3">
      <c r="A159" s="51" t="s">
        <v>167</v>
      </c>
      <c r="B159" s="42" t="s">
        <v>168</v>
      </c>
      <c r="C159" s="14">
        <v>752.88</v>
      </c>
      <c r="D159" s="14">
        <v>0</v>
      </c>
      <c r="E159" s="14">
        <f>+C159+D159</f>
        <v>752.88</v>
      </c>
      <c r="F159" s="14">
        <v>0</v>
      </c>
      <c r="G159" s="14">
        <f>+E159+F159</f>
        <v>752.88</v>
      </c>
      <c r="H159" s="14">
        <v>0</v>
      </c>
      <c r="I159" s="14">
        <f>+G159+H159</f>
        <v>752.88</v>
      </c>
      <c r="J159" s="14">
        <v>-62.75</v>
      </c>
      <c r="K159" s="14">
        <f>+I159+J159</f>
        <v>690.13</v>
      </c>
      <c r="L159" s="14">
        <v>0</v>
      </c>
      <c r="M159" s="14">
        <f>+K159+L159</f>
        <v>690.13</v>
      </c>
      <c r="N159" s="14">
        <v>0</v>
      </c>
      <c r="O159" s="14">
        <f>+M159+N159</f>
        <v>690.13</v>
      </c>
      <c r="P159" s="14">
        <v>0</v>
      </c>
      <c r="Q159" s="14">
        <f>+O159+P159</f>
        <v>690.13</v>
      </c>
      <c r="R159" s="14">
        <v>0</v>
      </c>
      <c r="S159" s="14">
        <f>+Q159+R159</f>
        <v>690.13</v>
      </c>
      <c r="T159" s="14">
        <v>0</v>
      </c>
      <c r="U159" s="14">
        <f>+S159+T159</f>
        <v>690.13</v>
      </c>
      <c r="V159" s="14">
        <v>0</v>
      </c>
      <c r="W159" s="14">
        <f>+U159+V159</f>
        <v>690.13</v>
      </c>
      <c r="X159" s="14">
        <v>0</v>
      </c>
      <c r="Y159" s="14">
        <f>+W159+X159</f>
        <v>690.13</v>
      </c>
      <c r="Z159" s="14">
        <f>510.13-690.13</f>
        <v>-180</v>
      </c>
      <c r="AA159" s="14">
        <f>+Y159+Z159</f>
        <v>510.13</v>
      </c>
      <c r="AB159" s="14">
        <v>0</v>
      </c>
      <c r="AC159" s="14">
        <f>+AA159-AB159</f>
        <v>510.13</v>
      </c>
    </row>
    <row r="160" spans="1:29" x14ac:dyDescent="0.25">
      <c r="A160" s="50" t="s">
        <v>182</v>
      </c>
      <c r="B160" s="10" t="s">
        <v>183</v>
      </c>
      <c r="C160" s="11">
        <f t="shared" ref="C160:AC160" si="74">+C161</f>
        <v>500</v>
      </c>
      <c r="D160" s="11">
        <f t="shared" si="74"/>
        <v>0</v>
      </c>
      <c r="E160" s="11">
        <f t="shared" si="74"/>
        <v>500</v>
      </c>
      <c r="F160" s="11">
        <f t="shared" si="74"/>
        <v>0</v>
      </c>
      <c r="G160" s="11">
        <f t="shared" si="74"/>
        <v>500</v>
      </c>
      <c r="H160" s="11">
        <f t="shared" si="74"/>
        <v>1000</v>
      </c>
      <c r="I160" s="11">
        <f t="shared" si="74"/>
        <v>1500</v>
      </c>
      <c r="J160" s="11">
        <f t="shared" si="74"/>
        <v>0</v>
      </c>
      <c r="K160" s="11">
        <f t="shared" si="74"/>
        <v>1500</v>
      </c>
      <c r="L160" s="11">
        <f t="shared" si="74"/>
        <v>0</v>
      </c>
      <c r="M160" s="11">
        <f t="shared" si="74"/>
        <v>1500</v>
      </c>
      <c r="N160" s="11">
        <f t="shared" si="74"/>
        <v>0</v>
      </c>
      <c r="O160" s="11">
        <f t="shared" si="74"/>
        <v>1500</v>
      </c>
      <c r="P160" s="11">
        <f t="shared" si="74"/>
        <v>0</v>
      </c>
      <c r="Q160" s="11">
        <f t="shared" si="74"/>
        <v>1500</v>
      </c>
      <c r="R160" s="11">
        <f t="shared" si="74"/>
        <v>0</v>
      </c>
      <c r="S160" s="11">
        <f t="shared" si="74"/>
        <v>1500</v>
      </c>
      <c r="T160" s="11">
        <f t="shared" si="74"/>
        <v>0</v>
      </c>
      <c r="U160" s="11">
        <f t="shared" si="74"/>
        <v>1500</v>
      </c>
      <c r="V160" s="11">
        <f t="shared" si="74"/>
        <v>0</v>
      </c>
      <c r="W160" s="11">
        <f t="shared" si="74"/>
        <v>1500</v>
      </c>
      <c r="X160" s="11">
        <f t="shared" si="74"/>
        <v>0</v>
      </c>
      <c r="Y160" s="11">
        <f t="shared" si="74"/>
        <v>1500</v>
      </c>
      <c r="Z160" s="11">
        <f t="shared" si="74"/>
        <v>0</v>
      </c>
      <c r="AA160" s="11">
        <f t="shared" si="74"/>
        <v>1500</v>
      </c>
      <c r="AB160" s="11">
        <f t="shared" si="74"/>
        <v>1222</v>
      </c>
      <c r="AC160" s="11">
        <f t="shared" si="74"/>
        <v>278</v>
      </c>
    </row>
    <row r="161" spans="1:29" x14ac:dyDescent="0.3">
      <c r="A161" s="51" t="s">
        <v>184</v>
      </c>
      <c r="B161" s="13" t="s">
        <v>185</v>
      </c>
      <c r="C161" s="14">
        <v>500</v>
      </c>
      <c r="D161" s="14">
        <v>0</v>
      </c>
      <c r="E161" s="14">
        <f>+C161+D161</f>
        <v>500</v>
      </c>
      <c r="F161" s="14">
        <v>0</v>
      </c>
      <c r="G161" s="14">
        <f>+E161+F161</f>
        <v>500</v>
      </c>
      <c r="H161" s="14">
        <v>1000</v>
      </c>
      <c r="I161" s="14">
        <f>+G161+H161</f>
        <v>1500</v>
      </c>
      <c r="J161" s="14">
        <v>0</v>
      </c>
      <c r="K161" s="14">
        <f>+I161+J161</f>
        <v>1500</v>
      </c>
      <c r="L161" s="14">
        <v>0</v>
      </c>
      <c r="M161" s="14">
        <f>+K161+L161</f>
        <v>1500</v>
      </c>
      <c r="N161" s="14">
        <v>0</v>
      </c>
      <c r="O161" s="14">
        <f>+M161+N161</f>
        <v>1500</v>
      </c>
      <c r="P161" s="14">
        <v>0</v>
      </c>
      <c r="Q161" s="14">
        <f>+O161+P161</f>
        <v>1500</v>
      </c>
      <c r="R161" s="14">
        <v>0</v>
      </c>
      <c r="S161" s="14">
        <f>+Q161+R161</f>
        <v>1500</v>
      </c>
      <c r="T161" s="14">
        <v>0</v>
      </c>
      <c r="U161" s="14">
        <f>+S161+T161</f>
        <v>1500</v>
      </c>
      <c r="V161" s="14">
        <v>0</v>
      </c>
      <c r="W161" s="14">
        <f>+U161+V161</f>
        <v>1500</v>
      </c>
      <c r="X161" s="14">
        <v>0</v>
      </c>
      <c r="Y161" s="14">
        <f>+W161+X161</f>
        <v>1500</v>
      </c>
      <c r="Z161" s="14">
        <v>0</v>
      </c>
      <c r="AA161" s="14">
        <f>+Y161+Z161</f>
        <v>1500</v>
      </c>
      <c r="AB161" s="14">
        <v>1222</v>
      </c>
      <c r="AC161" s="14">
        <f>+AA161-AB161</f>
        <v>278</v>
      </c>
    </row>
    <row r="162" spans="1:29" x14ac:dyDescent="0.25">
      <c r="A162" s="50" t="s">
        <v>150</v>
      </c>
      <c r="B162" s="43" t="s">
        <v>151</v>
      </c>
      <c r="C162" s="11">
        <f t="shared" ref="C162:AC162" si="75">+C163+C164</f>
        <v>1700</v>
      </c>
      <c r="D162" s="11">
        <f t="shared" si="75"/>
        <v>0</v>
      </c>
      <c r="E162" s="11">
        <f t="shared" si="75"/>
        <v>1700</v>
      </c>
      <c r="F162" s="11">
        <f t="shared" si="75"/>
        <v>0</v>
      </c>
      <c r="G162" s="11">
        <f t="shared" si="75"/>
        <v>1700</v>
      </c>
      <c r="H162" s="11">
        <f t="shared" si="75"/>
        <v>0</v>
      </c>
      <c r="I162" s="11">
        <f t="shared" si="75"/>
        <v>1700</v>
      </c>
      <c r="J162" s="11">
        <f t="shared" si="75"/>
        <v>62.75</v>
      </c>
      <c r="K162" s="11">
        <f t="shared" si="75"/>
        <v>1762.75</v>
      </c>
      <c r="L162" s="11">
        <f t="shared" si="75"/>
        <v>0</v>
      </c>
      <c r="M162" s="11">
        <f t="shared" si="75"/>
        <v>1762.75</v>
      </c>
      <c r="N162" s="11">
        <f t="shared" si="75"/>
        <v>0</v>
      </c>
      <c r="O162" s="11">
        <f t="shared" si="75"/>
        <v>1762.75</v>
      </c>
      <c r="P162" s="11">
        <f t="shared" si="75"/>
        <v>0</v>
      </c>
      <c r="Q162" s="11">
        <f t="shared" si="75"/>
        <v>1762.75</v>
      </c>
      <c r="R162" s="11">
        <f t="shared" si="75"/>
        <v>0</v>
      </c>
      <c r="S162" s="11">
        <f t="shared" si="75"/>
        <v>1762.75</v>
      </c>
      <c r="T162" s="11">
        <f t="shared" si="75"/>
        <v>0</v>
      </c>
      <c r="U162" s="11">
        <f t="shared" si="75"/>
        <v>1762.75</v>
      </c>
      <c r="V162" s="11">
        <f t="shared" si="75"/>
        <v>0</v>
      </c>
      <c r="W162" s="11">
        <f t="shared" si="75"/>
        <v>1762.75</v>
      </c>
      <c r="X162" s="11">
        <f t="shared" si="75"/>
        <v>0</v>
      </c>
      <c r="Y162" s="11">
        <f t="shared" si="75"/>
        <v>1762.75</v>
      </c>
      <c r="Z162" s="11">
        <f t="shared" si="75"/>
        <v>-500</v>
      </c>
      <c r="AA162" s="11">
        <f t="shared" si="75"/>
        <v>1262.75</v>
      </c>
      <c r="AB162" s="11">
        <f t="shared" si="75"/>
        <v>1262.75</v>
      </c>
      <c r="AC162" s="11">
        <f t="shared" si="75"/>
        <v>0</v>
      </c>
    </row>
    <row r="163" spans="1:29" x14ac:dyDescent="0.3">
      <c r="A163" s="51" t="s">
        <v>191</v>
      </c>
      <c r="B163" s="42" t="s">
        <v>192</v>
      </c>
      <c r="C163" s="14">
        <v>500</v>
      </c>
      <c r="D163" s="14">
        <v>0</v>
      </c>
      <c r="E163" s="14">
        <f>+C163+D163</f>
        <v>500</v>
      </c>
      <c r="F163" s="14">
        <v>0</v>
      </c>
      <c r="G163" s="14">
        <f>+E163+F163</f>
        <v>500</v>
      </c>
      <c r="H163" s="14">
        <v>0</v>
      </c>
      <c r="I163" s="14">
        <f>+G163+H163</f>
        <v>500</v>
      </c>
      <c r="J163" s="14">
        <v>0</v>
      </c>
      <c r="K163" s="14">
        <f>+I163+J163</f>
        <v>500</v>
      </c>
      <c r="L163" s="14">
        <v>0</v>
      </c>
      <c r="M163" s="14">
        <f>+K163+L163</f>
        <v>500</v>
      </c>
      <c r="N163" s="14">
        <v>0</v>
      </c>
      <c r="O163" s="14">
        <f>+M163+N163</f>
        <v>500</v>
      </c>
      <c r="P163" s="14">
        <v>0</v>
      </c>
      <c r="Q163" s="14">
        <f>+O163+P163</f>
        <v>500</v>
      </c>
      <c r="R163" s="14">
        <v>0</v>
      </c>
      <c r="S163" s="14">
        <f>+Q163+R163</f>
        <v>500</v>
      </c>
      <c r="T163" s="14">
        <v>0</v>
      </c>
      <c r="U163" s="14">
        <f>+S163+T163</f>
        <v>500</v>
      </c>
      <c r="V163" s="14">
        <v>0</v>
      </c>
      <c r="W163" s="14">
        <f>+U163+V163</f>
        <v>500</v>
      </c>
      <c r="X163" s="14">
        <v>0</v>
      </c>
      <c r="Y163" s="14">
        <f>+W163+X163</f>
        <v>500</v>
      </c>
      <c r="Z163" s="14">
        <v>-500</v>
      </c>
      <c r="AA163" s="14">
        <f>+Y163+Z163</f>
        <v>0</v>
      </c>
      <c r="AB163" s="14">
        <v>0</v>
      </c>
      <c r="AC163" s="14">
        <f>+AA163-AB163</f>
        <v>0</v>
      </c>
    </row>
    <row r="164" spans="1:29" x14ac:dyDescent="0.3">
      <c r="A164" s="12" t="s">
        <v>193</v>
      </c>
      <c r="B164" s="44" t="s">
        <v>194</v>
      </c>
      <c r="C164" s="14">
        <v>1200</v>
      </c>
      <c r="D164" s="14">
        <v>0</v>
      </c>
      <c r="E164" s="14">
        <f>+C164+D164</f>
        <v>1200</v>
      </c>
      <c r="F164" s="14">
        <v>0</v>
      </c>
      <c r="G164" s="14">
        <f>+E164+F164</f>
        <v>1200</v>
      </c>
      <c r="H164" s="14">
        <v>0</v>
      </c>
      <c r="I164" s="14">
        <f>+G164+H164</f>
        <v>1200</v>
      </c>
      <c r="J164" s="14">
        <v>62.75</v>
      </c>
      <c r="K164" s="14">
        <f>+I164+J164</f>
        <v>1262.75</v>
      </c>
      <c r="L164" s="14">
        <v>0</v>
      </c>
      <c r="M164" s="14">
        <f>+K164+L164</f>
        <v>1262.75</v>
      </c>
      <c r="N164" s="14">
        <v>0</v>
      </c>
      <c r="O164" s="14">
        <f>+M164+N164</f>
        <v>1262.75</v>
      </c>
      <c r="P164" s="14">
        <v>0</v>
      </c>
      <c r="Q164" s="14">
        <f>+O164+P164</f>
        <v>1262.75</v>
      </c>
      <c r="R164" s="14">
        <v>0</v>
      </c>
      <c r="S164" s="14">
        <f>+Q164+R164</f>
        <v>1262.75</v>
      </c>
      <c r="T164" s="14">
        <v>0</v>
      </c>
      <c r="U164" s="14">
        <f>+S164+T164</f>
        <v>1262.75</v>
      </c>
      <c r="V164" s="14">
        <v>0</v>
      </c>
      <c r="W164" s="14">
        <f>+U164+V164</f>
        <v>1262.75</v>
      </c>
      <c r="X164" s="14">
        <v>0</v>
      </c>
      <c r="Y164" s="14">
        <f>+W164+X164</f>
        <v>1262.75</v>
      </c>
      <c r="Z164" s="14">
        <v>0</v>
      </c>
      <c r="AA164" s="14">
        <f>+Y164+Z164</f>
        <v>1262.75</v>
      </c>
      <c r="AB164" s="14">
        <v>1262.75</v>
      </c>
      <c r="AC164" s="60">
        <f>+AA164-AB164</f>
        <v>0</v>
      </c>
    </row>
    <row r="165" spans="1:29" ht="14.25" thickBot="1" x14ac:dyDescent="0.3">
      <c r="A165" s="52"/>
      <c r="B165" s="56" t="s">
        <v>21</v>
      </c>
      <c r="C165" s="67">
        <f t="shared" ref="C165:AC165" si="76">+C145</f>
        <v>22500</v>
      </c>
      <c r="D165" s="67">
        <f t="shared" si="76"/>
        <v>0</v>
      </c>
      <c r="E165" s="67">
        <f t="shared" si="76"/>
        <v>22500</v>
      </c>
      <c r="F165" s="67">
        <f t="shared" si="76"/>
        <v>0</v>
      </c>
      <c r="G165" s="67">
        <f t="shared" si="76"/>
        <v>22500</v>
      </c>
      <c r="H165" s="67">
        <f t="shared" si="76"/>
        <v>1000</v>
      </c>
      <c r="I165" s="67">
        <f t="shared" si="76"/>
        <v>23500</v>
      </c>
      <c r="J165" s="67">
        <f t="shared" si="76"/>
        <v>0</v>
      </c>
      <c r="K165" s="67">
        <f t="shared" si="76"/>
        <v>23500</v>
      </c>
      <c r="L165" s="67">
        <f t="shared" si="76"/>
        <v>0</v>
      </c>
      <c r="M165" s="67">
        <f t="shared" si="76"/>
        <v>23500</v>
      </c>
      <c r="N165" s="67">
        <f t="shared" si="76"/>
        <v>0</v>
      </c>
      <c r="O165" s="67">
        <f t="shared" si="76"/>
        <v>23500</v>
      </c>
      <c r="P165" s="67">
        <f t="shared" si="76"/>
        <v>0</v>
      </c>
      <c r="Q165" s="67">
        <f t="shared" si="76"/>
        <v>23500</v>
      </c>
      <c r="R165" s="67">
        <f t="shared" si="76"/>
        <v>0</v>
      </c>
      <c r="S165" s="67">
        <f t="shared" si="76"/>
        <v>23500</v>
      </c>
      <c r="T165" s="67">
        <f t="shared" si="76"/>
        <v>0</v>
      </c>
      <c r="U165" s="67">
        <f t="shared" si="76"/>
        <v>23500</v>
      </c>
      <c r="V165" s="67">
        <f t="shared" si="76"/>
        <v>0</v>
      </c>
      <c r="W165" s="67">
        <f t="shared" si="76"/>
        <v>23500</v>
      </c>
      <c r="X165" s="67">
        <f t="shared" si="76"/>
        <v>0</v>
      </c>
      <c r="Y165" s="67">
        <f t="shared" si="76"/>
        <v>23500</v>
      </c>
      <c r="Z165" s="67">
        <f t="shared" si="76"/>
        <v>-680.6</v>
      </c>
      <c r="AA165" s="67">
        <f t="shared" si="76"/>
        <v>22819.399999999998</v>
      </c>
      <c r="AB165" s="67">
        <f t="shared" si="76"/>
        <v>22031.27</v>
      </c>
      <c r="AC165" s="67">
        <f t="shared" si="76"/>
        <v>788.13</v>
      </c>
    </row>
    <row r="166" spans="1:29" ht="14.25" thickTop="1" x14ac:dyDescent="0.25">
      <c r="A166" s="46" t="s">
        <v>220</v>
      </c>
      <c r="B166" s="52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</row>
    <row r="167" spans="1:29" x14ac:dyDescent="0.25">
      <c r="A167" s="107" t="s">
        <v>175</v>
      </c>
      <c r="B167" s="107"/>
    </row>
    <row r="168" spans="1:29" x14ac:dyDescent="0.25">
      <c r="A168" s="108"/>
      <c r="B168" s="108"/>
    </row>
    <row r="169" spans="1:29" x14ac:dyDescent="0.25">
      <c r="A169" s="9">
        <v>7</v>
      </c>
      <c r="B169" s="10" t="s">
        <v>126</v>
      </c>
      <c r="C169" s="11">
        <f t="shared" ref="C169:AC169" si="77">+C170</f>
        <v>8500</v>
      </c>
      <c r="D169" s="11">
        <f t="shared" si="77"/>
        <v>0</v>
      </c>
      <c r="E169" s="11">
        <f t="shared" si="77"/>
        <v>8500</v>
      </c>
      <c r="F169" s="11">
        <f t="shared" si="77"/>
        <v>0</v>
      </c>
      <c r="G169" s="11">
        <f t="shared" si="77"/>
        <v>8500</v>
      </c>
      <c r="H169" s="11">
        <f t="shared" si="77"/>
        <v>0</v>
      </c>
      <c r="I169" s="11">
        <f t="shared" si="77"/>
        <v>8500</v>
      </c>
      <c r="J169" s="11">
        <f t="shared" si="77"/>
        <v>0</v>
      </c>
      <c r="K169" s="11">
        <f t="shared" si="77"/>
        <v>8500</v>
      </c>
      <c r="L169" s="11">
        <f t="shared" si="77"/>
        <v>0</v>
      </c>
      <c r="M169" s="11">
        <f t="shared" si="77"/>
        <v>8500</v>
      </c>
      <c r="N169" s="11">
        <f t="shared" si="77"/>
        <v>0</v>
      </c>
      <c r="O169" s="11">
        <f t="shared" si="77"/>
        <v>8500</v>
      </c>
      <c r="P169" s="11">
        <f t="shared" si="77"/>
        <v>0</v>
      </c>
      <c r="Q169" s="11">
        <f t="shared" si="77"/>
        <v>8500</v>
      </c>
      <c r="R169" s="11">
        <f t="shared" si="77"/>
        <v>0</v>
      </c>
      <c r="S169" s="11">
        <f t="shared" si="77"/>
        <v>8500</v>
      </c>
      <c r="T169" s="11">
        <f t="shared" si="77"/>
        <v>0</v>
      </c>
      <c r="U169" s="11">
        <f t="shared" si="77"/>
        <v>8500</v>
      </c>
      <c r="V169" s="11">
        <f t="shared" si="77"/>
        <v>0</v>
      </c>
      <c r="W169" s="11">
        <f t="shared" si="77"/>
        <v>8500</v>
      </c>
      <c r="X169" s="11">
        <f t="shared" si="77"/>
        <v>0</v>
      </c>
      <c r="Y169" s="11">
        <f t="shared" si="77"/>
        <v>8500</v>
      </c>
      <c r="Z169" s="11">
        <f t="shared" si="77"/>
        <v>230</v>
      </c>
      <c r="AA169" s="11">
        <f t="shared" si="77"/>
        <v>8730</v>
      </c>
      <c r="AB169" s="11">
        <f t="shared" si="77"/>
        <v>8730</v>
      </c>
      <c r="AC169" s="11">
        <f t="shared" si="77"/>
        <v>0</v>
      </c>
    </row>
    <row r="170" spans="1:29" x14ac:dyDescent="0.25">
      <c r="A170" s="50">
        <v>7.3</v>
      </c>
      <c r="B170" s="43" t="s">
        <v>140</v>
      </c>
      <c r="C170" s="11">
        <f t="shared" ref="C170:AC170" si="78">+C171+C176+C178</f>
        <v>8500</v>
      </c>
      <c r="D170" s="11">
        <f t="shared" si="78"/>
        <v>0</v>
      </c>
      <c r="E170" s="11">
        <f t="shared" si="78"/>
        <v>8500</v>
      </c>
      <c r="F170" s="11">
        <f t="shared" si="78"/>
        <v>0</v>
      </c>
      <c r="G170" s="11">
        <f t="shared" si="78"/>
        <v>8500</v>
      </c>
      <c r="H170" s="11">
        <f t="shared" si="78"/>
        <v>0</v>
      </c>
      <c r="I170" s="11">
        <f t="shared" si="78"/>
        <v>8500</v>
      </c>
      <c r="J170" s="11">
        <f t="shared" si="78"/>
        <v>0</v>
      </c>
      <c r="K170" s="11">
        <f t="shared" si="78"/>
        <v>8500</v>
      </c>
      <c r="L170" s="11">
        <f t="shared" si="78"/>
        <v>0</v>
      </c>
      <c r="M170" s="11">
        <f t="shared" si="78"/>
        <v>8500</v>
      </c>
      <c r="N170" s="11">
        <f t="shared" si="78"/>
        <v>0</v>
      </c>
      <c r="O170" s="11">
        <f t="shared" si="78"/>
        <v>8500</v>
      </c>
      <c r="P170" s="11">
        <f t="shared" si="78"/>
        <v>0</v>
      </c>
      <c r="Q170" s="11">
        <f t="shared" si="78"/>
        <v>8500</v>
      </c>
      <c r="R170" s="11">
        <f t="shared" si="78"/>
        <v>0</v>
      </c>
      <c r="S170" s="11">
        <f t="shared" si="78"/>
        <v>8500</v>
      </c>
      <c r="T170" s="11">
        <f t="shared" si="78"/>
        <v>0</v>
      </c>
      <c r="U170" s="11">
        <f t="shared" si="78"/>
        <v>8500</v>
      </c>
      <c r="V170" s="11">
        <f t="shared" si="78"/>
        <v>0</v>
      </c>
      <c r="W170" s="11">
        <f t="shared" si="78"/>
        <v>8500</v>
      </c>
      <c r="X170" s="11">
        <f t="shared" si="78"/>
        <v>0</v>
      </c>
      <c r="Y170" s="11">
        <f t="shared" si="78"/>
        <v>8500</v>
      </c>
      <c r="Z170" s="11">
        <f t="shared" si="78"/>
        <v>230</v>
      </c>
      <c r="AA170" s="11">
        <f t="shared" si="78"/>
        <v>8730</v>
      </c>
      <c r="AB170" s="11">
        <f t="shared" si="78"/>
        <v>8730</v>
      </c>
      <c r="AC170" s="11">
        <f t="shared" si="78"/>
        <v>0</v>
      </c>
    </row>
    <row r="171" spans="1:29" x14ac:dyDescent="0.25">
      <c r="A171" s="50" t="s">
        <v>141</v>
      </c>
      <c r="B171" s="10" t="s">
        <v>83</v>
      </c>
      <c r="C171" s="11">
        <f t="shared" ref="C171:AC171" si="79">+C172+C173+C174+C175</f>
        <v>7700</v>
      </c>
      <c r="D171" s="11">
        <f t="shared" si="79"/>
        <v>0</v>
      </c>
      <c r="E171" s="11">
        <f t="shared" si="79"/>
        <v>7700</v>
      </c>
      <c r="F171" s="11">
        <f t="shared" si="79"/>
        <v>600</v>
      </c>
      <c r="G171" s="11">
        <f t="shared" si="79"/>
        <v>8300</v>
      </c>
      <c r="H171" s="11">
        <f t="shared" si="79"/>
        <v>0</v>
      </c>
      <c r="I171" s="11">
        <f t="shared" si="79"/>
        <v>8300</v>
      </c>
      <c r="J171" s="11">
        <f t="shared" si="79"/>
        <v>0</v>
      </c>
      <c r="K171" s="11">
        <f t="shared" si="79"/>
        <v>8300</v>
      </c>
      <c r="L171" s="11">
        <f t="shared" si="79"/>
        <v>0</v>
      </c>
      <c r="M171" s="11">
        <f t="shared" si="79"/>
        <v>8300</v>
      </c>
      <c r="N171" s="11">
        <f t="shared" si="79"/>
        <v>0</v>
      </c>
      <c r="O171" s="11">
        <f t="shared" si="79"/>
        <v>8300</v>
      </c>
      <c r="P171" s="11">
        <f t="shared" si="79"/>
        <v>50</v>
      </c>
      <c r="Q171" s="11">
        <f t="shared" si="79"/>
        <v>8350</v>
      </c>
      <c r="R171" s="11">
        <f t="shared" si="79"/>
        <v>-50</v>
      </c>
      <c r="S171" s="11">
        <f t="shared" si="79"/>
        <v>8300</v>
      </c>
      <c r="T171" s="11">
        <f t="shared" si="79"/>
        <v>0</v>
      </c>
      <c r="U171" s="11">
        <f t="shared" si="79"/>
        <v>8300</v>
      </c>
      <c r="V171" s="11">
        <f t="shared" si="79"/>
        <v>0</v>
      </c>
      <c r="W171" s="11">
        <f t="shared" si="79"/>
        <v>8300</v>
      </c>
      <c r="X171" s="11">
        <f t="shared" si="79"/>
        <v>0</v>
      </c>
      <c r="Y171" s="11">
        <f t="shared" si="79"/>
        <v>8300</v>
      </c>
      <c r="Z171" s="11">
        <f t="shared" si="79"/>
        <v>-70</v>
      </c>
      <c r="AA171" s="11">
        <f t="shared" si="79"/>
        <v>8230</v>
      </c>
      <c r="AB171" s="11">
        <f t="shared" si="79"/>
        <v>8230</v>
      </c>
      <c r="AC171" s="11">
        <f t="shared" si="79"/>
        <v>0</v>
      </c>
    </row>
    <row r="172" spans="1:29" x14ac:dyDescent="0.3">
      <c r="A172" s="51" t="s">
        <v>176</v>
      </c>
      <c r="B172" s="42" t="s">
        <v>177</v>
      </c>
      <c r="C172" s="14">
        <v>4250</v>
      </c>
      <c r="D172" s="14">
        <v>0</v>
      </c>
      <c r="E172" s="14">
        <f>+C172+D172</f>
        <v>4250</v>
      </c>
      <c r="F172" s="14">
        <v>-1450</v>
      </c>
      <c r="G172" s="14">
        <f>+E172+F172</f>
        <v>2800</v>
      </c>
      <c r="H172" s="14">
        <v>0</v>
      </c>
      <c r="I172" s="14">
        <f>+G172+H172</f>
        <v>2800</v>
      </c>
      <c r="J172" s="14">
        <v>0</v>
      </c>
      <c r="K172" s="14">
        <f>+I172+J172</f>
        <v>2800</v>
      </c>
      <c r="L172" s="14">
        <v>0</v>
      </c>
      <c r="M172" s="14">
        <f>+K172+L172</f>
        <v>2800</v>
      </c>
      <c r="N172" s="14">
        <v>0</v>
      </c>
      <c r="O172" s="14">
        <f>+M172+N172</f>
        <v>2800</v>
      </c>
      <c r="P172" s="14">
        <v>190</v>
      </c>
      <c r="Q172" s="14">
        <f>+O172+P172</f>
        <v>2990</v>
      </c>
      <c r="R172" s="14">
        <v>-120</v>
      </c>
      <c r="S172" s="14">
        <f>+Q172+R172</f>
        <v>2870</v>
      </c>
      <c r="T172" s="14">
        <v>0</v>
      </c>
      <c r="U172" s="14">
        <f>+S172+T172</f>
        <v>2870</v>
      </c>
      <c r="V172" s="14">
        <v>0</v>
      </c>
      <c r="W172" s="14">
        <f>+U172+V172</f>
        <v>2870</v>
      </c>
      <c r="X172" s="14">
        <v>0</v>
      </c>
      <c r="Y172" s="14">
        <f>+W172+X172</f>
        <v>2870</v>
      </c>
      <c r="Z172" s="14">
        <v>0</v>
      </c>
      <c r="AA172" s="14">
        <f>+Y172+Z172</f>
        <v>2870</v>
      </c>
      <c r="AB172" s="14">
        <v>2870</v>
      </c>
      <c r="AC172" s="14">
        <f>+AA172-AB172</f>
        <v>0</v>
      </c>
    </row>
    <row r="173" spans="1:29" x14ac:dyDescent="0.3">
      <c r="A173" s="51" t="s">
        <v>180</v>
      </c>
      <c r="B173" s="13" t="s">
        <v>181</v>
      </c>
      <c r="C173" s="14">
        <v>250</v>
      </c>
      <c r="D173" s="14">
        <v>0</v>
      </c>
      <c r="E173" s="14">
        <f>+C173+D173</f>
        <v>250</v>
      </c>
      <c r="F173" s="14">
        <v>-250</v>
      </c>
      <c r="G173" s="14">
        <f>+E173+F173</f>
        <v>0</v>
      </c>
      <c r="H173" s="14">
        <v>0</v>
      </c>
      <c r="I173" s="14">
        <f>+G173+H173</f>
        <v>0</v>
      </c>
      <c r="J173" s="14">
        <v>0</v>
      </c>
      <c r="K173" s="14">
        <f>+I173+J173</f>
        <v>0</v>
      </c>
      <c r="L173" s="14">
        <v>0</v>
      </c>
      <c r="M173" s="14">
        <f>+K173+L173</f>
        <v>0</v>
      </c>
      <c r="N173" s="14">
        <v>0</v>
      </c>
      <c r="O173" s="14">
        <f>+M173+N173</f>
        <v>0</v>
      </c>
      <c r="P173" s="14">
        <v>0</v>
      </c>
      <c r="Q173" s="14">
        <f>+O173+P173</f>
        <v>0</v>
      </c>
      <c r="R173" s="14">
        <v>0</v>
      </c>
      <c r="S173" s="14">
        <f>+Q173+R173</f>
        <v>0</v>
      </c>
      <c r="T173" s="14">
        <v>0</v>
      </c>
      <c r="U173" s="14">
        <f>+S173+T173</f>
        <v>0</v>
      </c>
      <c r="V173" s="14">
        <v>0</v>
      </c>
      <c r="W173" s="14">
        <f>+U173+V173</f>
        <v>0</v>
      </c>
      <c r="X173" s="14">
        <v>0</v>
      </c>
      <c r="Y173" s="14">
        <f>+W173+X173</f>
        <v>0</v>
      </c>
      <c r="Z173" s="14">
        <v>0</v>
      </c>
      <c r="AA173" s="14">
        <f>+Y173+Z173</f>
        <v>0</v>
      </c>
      <c r="AB173" s="14">
        <v>0</v>
      </c>
      <c r="AC173" s="14">
        <f>+AA173-AB173</f>
        <v>0</v>
      </c>
    </row>
    <row r="174" spans="1:29" x14ac:dyDescent="0.3">
      <c r="A174" s="51" t="s">
        <v>178</v>
      </c>
      <c r="B174" s="42" t="s">
        <v>179</v>
      </c>
      <c r="C174" s="14">
        <v>1200</v>
      </c>
      <c r="D174" s="14">
        <v>0</v>
      </c>
      <c r="E174" s="14">
        <f>+C174+D174</f>
        <v>1200</v>
      </c>
      <c r="F174" s="14">
        <v>300</v>
      </c>
      <c r="G174" s="14">
        <f>+E174+F174</f>
        <v>1500</v>
      </c>
      <c r="H174" s="14">
        <v>0</v>
      </c>
      <c r="I174" s="14">
        <f>+G174+H174</f>
        <v>1500</v>
      </c>
      <c r="J174" s="14">
        <v>0</v>
      </c>
      <c r="K174" s="14">
        <f>+I174+J174</f>
        <v>1500</v>
      </c>
      <c r="L174" s="14">
        <v>0</v>
      </c>
      <c r="M174" s="14">
        <f>+K174+L174</f>
        <v>1500</v>
      </c>
      <c r="N174" s="14">
        <v>0</v>
      </c>
      <c r="O174" s="14">
        <f>+M174+N174</f>
        <v>1500</v>
      </c>
      <c r="P174" s="14">
        <v>0</v>
      </c>
      <c r="Q174" s="14">
        <f>+O174+P174</f>
        <v>1500</v>
      </c>
      <c r="R174" s="14">
        <v>0</v>
      </c>
      <c r="S174" s="14">
        <f>+Q174+R174</f>
        <v>1500</v>
      </c>
      <c r="T174" s="14">
        <v>0</v>
      </c>
      <c r="U174" s="14">
        <f>+S174+T174</f>
        <v>1500</v>
      </c>
      <c r="V174" s="14">
        <v>0</v>
      </c>
      <c r="W174" s="14">
        <f>+U174+V174</f>
        <v>1500</v>
      </c>
      <c r="X174" s="14">
        <v>0</v>
      </c>
      <c r="Y174" s="14">
        <f>+W174+X174</f>
        <v>1500</v>
      </c>
      <c r="Z174" s="14">
        <v>0</v>
      </c>
      <c r="AA174" s="14">
        <f>+Y174+Z174</f>
        <v>1500</v>
      </c>
      <c r="AB174" s="14">
        <v>1500</v>
      </c>
      <c r="AC174" s="14">
        <f>+AA174-AB174</f>
        <v>0</v>
      </c>
    </row>
    <row r="175" spans="1:29" x14ac:dyDescent="0.3">
      <c r="A175" s="51" t="s">
        <v>222</v>
      </c>
      <c r="B175" s="42" t="s">
        <v>223</v>
      </c>
      <c r="C175" s="14">
        <v>2000</v>
      </c>
      <c r="D175" s="14">
        <v>0</v>
      </c>
      <c r="E175" s="14">
        <f>+C175+D175</f>
        <v>2000</v>
      </c>
      <c r="F175" s="14">
        <v>2000</v>
      </c>
      <c r="G175" s="14">
        <f>+E175+F175</f>
        <v>4000</v>
      </c>
      <c r="H175" s="14">
        <v>0</v>
      </c>
      <c r="I175" s="14">
        <f>+G175+H175</f>
        <v>4000</v>
      </c>
      <c r="J175" s="14">
        <v>0</v>
      </c>
      <c r="K175" s="14">
        <f>+I175+J175</f>
        <v>4000</v>
      </c>
      <c r="L175" s="14">
        <v>0</v>
      </c>
      <c r="M175" s="14">
        <f>+K175+L175</f>
        <v>4000</v>
      </c>
      <c r="N175" s="14">
        <v>0</v>
      </c>
      <c r="O175" s="14">
        <f>+M175+N175</f>
        <v>4000</v>
      </c>
      <c r="P175" s="14">
        <v>-140</v>
      </c>
      <c r="Q175" s="14">
        <f>+O175+P175</f>
        <v>3860</v>
      </c>
      <c r="R175" s="14">
        <v>70</v>
      </c>
      <c r="S175" s="14">
        <f>+Q175+R175</f>
        <v>3930</v>
      </c>
      <c r="T175" s="14">
        <v>0</v>
      </c>
      <c r="U175" s="14">
        <f>+S175+T175</f>
        <v>3930</v>
      </c>
      <c r="V175" s="14">
        <v>0</v>
      </c>
      <c r="W175" s="14">
        <f>+U175+V175</f>
        <v>3930</v>
      </c>
      <c r="X175" s="14">
        <v>0</v>
      </c>
      <c r="Y175" s="14">
        <f>+W175+X175</f>
        <v>3930</v>
      </c>
      <c r="Z175" s="14">
        <v>-70</v>
      </c>
      <c r="AA175" s="14">
        <f>+Y175+Z175</f>
        <v>3860</v>
      </c>
      <c r="AB175" s="14">
        <v>3860</v>
      </c>
      <c r="AC175" s="14">
        <f>+AA175-AB175</f>
        <v>0</v>
      </c>
    </row>
    <row r="176" spans="1:29" x14ac:dyDescent="0.25">
      <c r="A176" s="50" t="s">
        <v>182</v>
      </c>
      <c r="B176" s="10" t="s">
        <v>183</v>
      </c>
      <c r="C176" s="11">
        <f t="shared" ref="C176:AC176" si="80">+C177</f>
        <v>300</v>
      </c>
      <c r="D176" s="11">
        <f t="shared" si="80"/>
        <v>0</v>
      </c>
      <c r="E176" s="11">
        <f t="shared" si="80"/>
        <v>300</v>
      </c>
      <c r="F176" s="11">
        <f t="shared" si="80"/>
        <v>-300</v>
      </c>
      <c r="G176" s="11">
        <f t="shared" si="80"/>
        <v>0</v>
      </c>
      <c r="H176" s="11">
        <f t="shared" si="80"/>
        <v>0</v>
      </c>
      <c r="I176" s="11">
        <f t="shared" si="80"/>
        <v>0</v>
      </c>
      <c r="J176" s="11">
        <f t="shared" si="80"/>
        <v>0</v>
      </c>
      <c r="K176" s="11">
        <f t="shared" si="80"/>
        <v>0</v>
      </c>
      <c r="L176" s="11">
        <f t="shared" si="80"/>
        <v>0</v>
      </c>
      <c r="M176" s="11">
        <f t="shared" si="80"/>
        <v>0</v>
      </c>
      <c r="N176" s="11">
        <f t="shared" si="80"/>
        <v>0</v>
      </c>
      <c r="O176" s="11">
        <f t="shared" si="80"/>
        <v>0</v>
      </c>
      <c r="P176" s="11">
        <f t="shared" si="80"/>
        <v>0</v>
      </c>
      <c r="Q176" s="11">
        <f t="shared" si="80"/>
        <v>0</v>
      </c>
      <c r="R176" s="11">
        <f t="shared" si="80"/>
        <v>0</v>
      </c>
      <c r="S176" s="11">
        <f t="shared" si="80"/>
        <v>0</v>
      </c>
      <c r="T176" s="11">
        <f t="shared" si="80"/>
        <v>0</v>
      </c>
      <c r="U176" s="11">
        <f t="shared" si="80"/>
        <v>0</v>
      </c>
      <c r="V176" s="11">
        <f t="shared" si="80"/>
        <v>0</v>
      </c>
      <c r="W176" s="11">
        <f t="shared" si="80"/>
        <v>0</v>
      </c>
      <c r="X176" s="11">
        <f t="shared" si="80"/>
        <v>0</v>
      </c>
      <c r="Y176" s="11">
        <f t="shared" si="80"/>
        <v>0</v>
      </c>
      <c r="Z176" s="11">
        <f t="shared" si="80"/>
        <v>350</v>
      </c>
      <c r="AA176" s="11">
        <f t="shared" si="80"/>
        <v>350</v>
      </c>
      <c r="AB176" s="11">
        <f t="shared" si="80"/>
        <v>350</v>
      </c>
      <c r="AC176" s="11">
        <f t="shared" si="80"/>
        <v>0</v>
      </c>
    </row>
    <row r="177" spans="1:29" x14ac:dyDescent="0.3">
      <c r="A177" s="51" t="s">
        <v>184</v>
      </c>
      <c r="B177" s="13" t="s">
        <v>185</v>
      </c>
      <c r="C177" s="14">
        <v>300</v>
      </c>
      <c r="D177" s="14">
        <v>0</v>
      </c>
      <c r="E177" s="14">
        <f>+C177+D177</f>
        <v>300</v>
      </c>
      <c r="F177" s="14">
        <v>-300</v>
      </c>
      <c r="G177" s="14">
        <f>+E177+F177</f>
        <v>0</v>
      </c>
      <c r="H177" s="14">
        <v>0</v>
      </c>
      <c r="I177" s="14">
        <f>+G177+H177</f>
        <v>0</v>
      </c>
      <c r="J177" s="14">
        <v>0</v>
      </c>
      <c r="K177" s="14">
        <f>+I177+J177</f>
        <v>0</v>
      </c>
      <c r="L177" s="14">
        <v>0</v>
      </c>
      <c r="M177" s="14">
        <f>+K177+L177</f>
        <v>0</v>
      </c>
      <c r="N177" s="14">
        <v>0</v>
      </c>
      <c r="O177" s="14">
        <f>+M177+N177</f>
        <v>0</v>
      </c>
      <c r="P177" s="14">
        <v>0</v>
      </c>
      <c r="Q177" s="14">
        <f>+O177+P177</f>
        <v>0</v>
      </c>
      <c r="R177" s="14">
        <v>0</v>
      </c>
      <c r="S177" s="14">
        <f>+Q177+R177</f>
        <v>0</v>
      </c>
      <c r="T177" s="14">
        <v>0</v>
      </c>
      <c r="U177" s="14">
        <f>+S177+T177</f>
        <v>0</v>
      </c>
      <c r="V177" s="14">
        <v>0</v>
      </c>
      <c r="W177" s="14">
        <f>+U177+V177</f>
        <v>0</v>
      </c>
      <c r="X177" s="14">
        <v>0</v>
      </c>
      <c r="Y177" s="14">
        <f>+W177+X177</f>
        <v>0</v>
      </c>
      <c r="Z177" s="14">
        <v>350</v>
      </c>
      <c r="AA177" s="14">
        <f>+Y177+Z177</f>
        <v>350</v>
      </c>
      <c r="AB177" s="14">
        <v>350</v>
      </c>
      <c r="AC177" s="14">
        <f>+AA177-AB177</f>
        <v>0</v>
      </c>
    </row>
    <row r="178" spans="1:29" x14ac:dyDescent="0.25">
      <c r="A178" s="50" t="s">
        <v>186</v>
      </c>
      <c r="B178" s="43" t="s">
        <v>187</v>
      </c>
      <c r="C178" s="11">
        <f t="shared" ref="C178:AC178" si="81">+C179</f>
        <v>500</v>
      </c>
      <c r="D178" s="11">
        <f t="shared" si="81"/>
        <v>0</v>
      </c>
      <c r="E178" s="11">
        <f t="shared" si="81"/>
        <v>500</v>
      </c>
      <c r="F178" s="11">
        <f t="shared" si="81"/>
        <v>-300</v>
      </c>
      <c r="G178" s="11">
        <f t="shared" si="81"/>
        <v>200</v>
      </c>
      <c r="H178" s="11">
        <f t="shared" si="81"/>
        <v>0</v>
      </c>
      <c r="I178" s="11">
        <f t="shared" si="81"/>
        <v>200</v>
      </c>
      <c r="J178" s="11">
        <f t="shared" si="81"/>
        <v>0</v>
      </c>
      <c r="K178" s="11">
        <f t="shared" si="81"/>
        <v>200</v>
      </c>
      <c r="L178" s="11">
        <f t="shared" si="81"/>
        <v>0</v>
      </c>
      <c r="M178" s="11">
        <f t="shared" si="81"/>
        <v>200</v>
      </c>
      <c r="N178" s="11">
        <f t="shared" si="81"/>
        <v>0</v>
      </c>
      <c r="O178" s="11">
        <f t="shared" si="81"/>
        <v>200</v>
      </c>
      <c r="P178" s="11">
        <f t="shared" si="81"/>
        <v>-50</v>
      </c>
      <c r="Q178" s="11">
        <f t="shared" si="81"/>
        <v>150</v>
      </c>
      <c r="R178" s="11">
        <f t="shared" si="81"/>
        <v>50</v>
      </c>
      <c r="S178" s="11">
        <f t="shared" si="81"/>
        <v>200</v>
      </c>
      <c r="T178" s="11">
        <f t="shared" si="81"/>
        <v>0</v>
      </c>
      <c r="U178" s="11">
        <f t="shared" si="81"/>
        <v>200</v>
      </c>
      <c r="V178" s="11">
        <f t="shared" si="81"/>
        <v>0</v>
      </c>
      <c r="W178" s="11">
        <f t="shared" si="81"/>
        <v>200</v>
      </c>
      <c r="X178" s="11">
        <f t="shared" si="81"/>
        <v>0</v>
      </c>
      <c r="Y178" s="11">
        <f t="shared" si="81"/>
        <v>200</v>
      </c>
      <c r="Z178" s="11">
        <f t="shared" si="81"/>
        <v>-50</v>
      </c>
      <c r="AA178" s="11">
        <f t="shared" si="81"/>
        <v>150</v>
      </c>
      <c r="AB178" s="11">
        <f t="shared" si="81"/>
        <v>150</v>
      </c>
      <c r="AC178" s="11">
        <f t="shared" si="81"/>
        <v>0</v>
      </c>
    </row>
    <row r="179" spans="1:29" x14ac:dyDescent="0.3">
      <c r="A179" s="51" t="s">
        <v>188</v>
      </c>
      <c r="B179" s="42" t="s">
        <v>189</v>
      </c>
      <c r="C179" s="14">
        <v>500</v>
      </c>
      <c r="D179" s="14">
        <v>0</v>
      </c>
      <c r="E179" s="14">
        <f>+C179+D179</f>
        <v>500</v>
      </c>
      <c r="F179" s="14">
        <v>-300</v>
      </c>
      <c r="G179" s="14">
        <f>+E179+F179</f>
        <v>200</v>
      </c>
      <c r="H179" s="14">
        <v>0</v>
      </c>
      <c r="I179" s="14">
        <f>+G179+H179</f>
        <v>200</v>
      </c>
      <c r="J179" s="14">
        <v>0</v>
      </c>
      <c r="K179" s="14">
        <f>+I179+J179</f>
        <v>200</v>
      </c>
      <c r="L179" s="14">
        <v>0</v>
      </c>
      <c r="M179" s="14">
        <f>+K179+L179</f>
        <v>200</v>
      </c>
      <c r="N179" s="14">
        <v>0</v>
      </c>
      <c r="O179" s="14">
        <f>+M179+N179</f>
        <v>200</v>
      </c>
      <c r="P179" s="14">
        <v>-50</v>
      </c>
      <c r="Q179" s="14">
        <f>+O179+P179</f>
        <v>150</v>
      </c>
      <c r="R179" s="14">
        <v>50</v>
      </c>
      <c r="S179" s="14">
        <f>+Q179+R179</f>
        <v>200</v>
      </c>
      <c r="T179" s="14">
        <v>0</v>
      </c>
      <c r="U179" s="14">
        <f>+S179+T179</f>
        <v>200</v>
      </c>
      <c r="V179" s="14">
        <v>0</v>
      </c>
      <c r="W179" s="14">
        <f>+U179+V179</f>
        <v>200</v>
      </c>
      <c r="X179" s="14">
        <v>0</v>
      </c>
      <c r="Y179" s="14">
        <f>+W179+X179</f>
        <v>200</v>
      </c>
      <c r="Z179" s="14">
        <v>-50</v>
      </c>
      <c r="AA179" s="14">
        <f>+Y179+Z179</f>
        <v>150</v>
      </c>
      <c r="AB179" s="14">
        <v>150</v>
      </c>
      <c r="AC179" s="14">
        <f>+AA179-AB179</f>
        <v>0</v>
      </c>
    </row>
    <row r="180" spans="1:29" ht="14.25" thickBot="1" x14ac:dyDescent="0.3">
      <c r="A180" s="52"/>
      <c r="B180" s="56" t="s">
        <v>21</v>
      </c>
      <c r="C180" s="57">
        <f t="shared" ref="C180:AC180" si="82">+C169</f>
        <v>8500</v>
      </c>
      <c r="D180" s="57">
        <f t="shared" si="82"/>
        <v>0</v>
      </c>
      <c r="E180" s="57">
        <f t="shared" si="82"/>
        <v>8500</v>
      </c>
      <c r="F180" s="57">
        <f t="shared" si="82"/>
        <v>0</v>
      </c>
      <c r="G180" s="57">
        <f t="shared" si="82"/>
        <v>8500</v>
      </c>
      <c r="H180" s="57">
        <f t="shared" si="82"/>
        <v>0</v>
      </c>
      <c r="I180" s="57">
        <f t="shared" si="82"/>
        <v>8500</v>
      </c>
      <c r="J180" s="57">
        <f t="shared" si="82"/>
        <v>0</v>
      </c>
      <c r="K180" s="57">
        <f t="shared" si="82"/>
        <v>8500</v>
      </c>
      <c r="L180" s="57">
        <f t="shared" si="82"/>
        <v>0</v>
      </c>
      <c r="M180" s="57">
        <f t="shared" si="82"/>
        <v>8500</v>
      </c>
      <c r="N180" s="57">
        <f t="shared" si="82"/>
        <v>0</v>
      </c>
      <c r="O180" s="57">
        <f t="shared" si="82"/>
        <v>8500</v>
      </c>
      <c r="P180" s="57">
        <f t="shared" si="82"/>
        <v>0</v>
      </c>
      <c r="Q180" s="57">
        <f t="shared" si="82"/>
        <v>8500</v>
      </c>
      <c r="R180" s="57">
        <f t="shared" si="82"/>
        <v>0</v>
      </c>
      <c r="S180" s="57">
        <f t="shared" si="82"/>
        <v>8500</v>
      </c>
      <c r="T180" s="57">
        <f t="shared" si="82"/>
        <v>0</v>
      </c>
      <c r="U180" s="57">
        <f t="shared" si="82"/>
        <v>8500</v>
      </c>
      <c r="V180" s="57">
        <f t="shared" si="82"/>
        <v>0</v>
      </c>
      <c r="W180" s="57">
        <f t="shared" si="82"/>
        <v>8500</v>
      </c>
      <c r="X180" s="57">
        <f t="shared" si="82"/>
        <v>0</v>
      </c>
      <c r="Y180" s="57">
        <f t="shared" si="82"/>
        <v>8500</v>
      </c>
      <c r="Z180" s="57">
        <f t="shared" si="82"/>
        <v>230</v>
      </c>
      <c r="AA180" s="57">
        <f t="shared" si="82"/>
        <v>8730</v>
      </c>
      <c r="AB180" s="57">
        <f t="shared" si="82"/>
        <v>8730</v>
      </c>
      <c r="AC180" s="57">
        <f t="shared" si="82"/>
        <v>0</v>
      </c>
    </row>
    <row r="181" spans="1:29" ht="14.25" thickTop="1" x14ac:dyDescent="0.25">
      <c r="A181" s="68" t="s">
        <v>247</v>
      </c>
      <c r="B181" s="69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</row>
    <row r="182" spans="1:29" x14ac:dyDescent="0.25">
      <c r="A182" s="71" t="s">
        <v>232</v>
      </c>
      <c r="B182" s="72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</row>
    <row r="183" spans="1:29" x14ac:dyDescent="0.25">
      <c r="A183" s="9">
        <v>7</v>
      </c>
      <c r="B183" s="10" t="s">
        <v>196</v>
      </c>
      <c r="C183" s="11">
        <f t="shared" ref="C183:AC183" si="83">+C184</f>
        <v>6207.3</v>
      </c>
      <c r="D183" s="11">
        <f t="shared" si="83"/>
        <v>0</v>
      </c>
      <c r="E183" s="11">
        <f t="shared" si="83"/>
        <v>6207.3</v>
      </c>
      <c r="F183" s="11">
        <f t="shared" si="83"/>
        <v>0</v>
      </c>
      <c r="G183" s="11">
        <f t="shared" si="83"/>
        <v>6207.3</v>
      </c>
      <c r="H183" s="11">
        <f t="shared" si="83"/>
        <v>0</v>
      </c>
      <c r="I183" s="11">
        <f t="shared" si="83"/>
        <v>6207.3</v>
      </c>
      <c r="J183" s="11">
        <f t="shared" si="83"/>
        <v>0</v>
      </c>
      <c r="K183" s="11">
        <f t="shared" si="83"/>
        <v>6207.3</v>
      </c>
      <c r="L183" s="11">
        <f t="shared" si="83"/>
        <v>0</v>
      </c>
      <c r="M183" s="11">
        <f t="shared" si="83"/>
        <v>6207.3</v>
      </c>
      <c r="N183" s="11">
        <f t="shared" si="83"/>
        <v>0</v>
      </c>
      <c r="O183" s="11">
        <f t="shared" si="83"/>
        <v>6207.3</v>
      </c>
      <c r="P183" s="11">
        <f t="shared" si="83"/>
        <v>0</v>
      </c>
      <c r="Q183" s="11">
        <f t="shared" si="83"/>
        <v>6207.3</v>
      </c>
      <c r="R183" s="11">
        <f t="shared" si="83"/>
        <v>0</v>
      </c>
      <c r="S183" s="11">
        <f t="shared" si="83"/>
        <v>6207.3</v>
      </c>
      <c r="T183" s="11">
        <f t="shared" si="83"/>
        <v>0</v>
      </c>
      <c r="U183" s="11">
        <f t="shared" si="83"/>
        <v>6207.3</v>
      </c>
      <c r="V183" s="11">
        <f t="shared" si="83"/>
        <v>0</v>
      </c>
      <c r="W183" s="11">
        <f t="shared" si="83"/>
        <v>6207.3</v>
      </c>
      <c r="X183" s="11">
        <f t="shared" si="83"/>
        <v>0</v>
      </c>
      <c r="Y183" s="11">
        <f t="shared" si="83"/>
        <v>6207.3</v>
      </c>
      <c r="Z183" s="11">
        <f t="shared" si="83"/>
        <v>2200</v>
      </c>
      <c r="AA183" s="11">
        <f t="shared" si="83"/>
        <v>8407.2999999999993</v>
      </c>
      <c r="AB183" s="11">
        <f t="shared" si="83"/>
        <v>8128.35</v>
      </c>
      <c r="AC183" s="11">
        <f t="shared" si="83"/>
        <v>278.94999999999891</v>
      </c>
    </row>
    <row r="184" spans="1:29" x14ac:dyDescent="0.25">
      <c r="A184" s="50">
        <v>7.3</v>
      </c>
      <c r="B184" s="43" t="s">
        <v>140</v>
      </c>
      <c r="C184" s="80">
        <f t="shared" ref="C184:AC184" si="84">+C186</f>
        <v>6207.3</v>
      </c>
      <c r="D184" s="80">
        <f t="shared" si="84"/>
        <v>0</v>
      </c>
      <c r="E184" s="80">
        <f t="shared" si="84"/>
        <v>6207.3</v>
      </c>
      <c r="F184" s="80">
        <f t="shared" si="84"/>
        <v>0</v>
      </c>
      <c r="G184" s="80">
        <f t="shared" si="84"/>
        <v>6207.3</v>
      </c>
      <c r="H184" s="80">
        <f t="shared" si="84"/>
        <v>0</v>
      </c>
      <c r="I184" s="80">
        <f t="shared" si="84"/>
        <v>6207.3</v>
      </c>
      <c r="J184" s="80">
        <f t="shared" si="84"/>
        <v>0</v>
      </c>
      <c r="K184" s="80">
        <f t="shared" si="84"/>
        <v>6207.3</v>
      </c>
      <c r="L184" s="80">
        <f t="shared" si="84"/>
        <v>0</v>
      </c>
      <c r="M184" s="80">
        <f t="shared" si="84"/>
        <v>6207.3</v>
      </c>
      <c r="N184" s="80">
        <f t="shared" si="84"/>
        <v>0</v>
      </c>
      <c r="O184" s="80">
        <f t="shared" si="84"/>
        <v>6207.3</v>
      </c>
      <c r="P184" s="80">
        <f t="shared" si="84"/>
        <v>0</v>
      </c>
      <c r="Q184" s="80">
        <f t="shared" si="84"/>
        <v>6207.3</v>
      </c>
      <c r="R184" s="80">
        <f t="shared" si="84"/>
        <v>0</v>
      </c>
      <c r="S184" s="80">
        <f t="shared" si="84"/>
        <v>6207.3</v>
      </c>
      <c r="T184" s="80">
        <f t="shared" si="84"/>
        <v>0</v>
      </c>
      <c r="U184" s="80">
        <f t="shared" si="84"/>
        <v>6207.3</v>
      </c>
      <c r="V184" s="80">
        <f t="shared" si="84"/>
        <v>0</v>
      </c>
      <c r="W184" s="80">
        <f t="shared" si="84"/>
        <v>6207.3</v>
      </c>
      <c r="X184" s="80">
        <f t="shared" si="84"/>
        <v>0</v>
      </c>
      <c r="Y184" s="80">
        <f t="shared" si="84"/>
        <v>6207.3</v>
      </c>
      <c r="Z184" s="80">
        <f t="shared" si="84"/>
        <v>2200</v>
      </c>
      <c r="AA184" s="80">
        <f t="shared" si="84"/>
        <v>8407.2999999999993</v>
      </c>
      <c r="AB184" s="80">
        <f t="shared" si="84"/>
        <v>8128.35</v>
      </c>
      <c r="AC184" s="80">
        <f t="shared" si="84"/>
        <v>278.94999999999891</v>
      </c>
    </row>
    <row r="185" spans="1:29" x14ac:dyDescent="0.25">
      <c r="A185" s="50" t="s">
        <v>150</v>
      </c>
      <c r="B185" s="43" t="s">
        <v>151</v>
      </c>
      <c r="C185" s="84">
        <f t="shared" ref="C185:AC185" si="85">+C186</f>
        <v>6207.3</v>
      </c>
      <c r="D185" s="84">
        <f t="shared" si="85"/>
        <v>0</v>
      </c>
      <c r="E185" s="84">
        <f t="shared" si="85"/>
        <v>6207.3</v>
      </c>
      <c r="F185" s="84">
        <f t="shared" si="85"/>
        <v>0</v>
      </c>
      <c r="G185" s="84">
        <f t="shared" si="85"/>
        <v>6207.3</v>
      </c>
      <c r="H185" s="84">
        <f t="shared" si="85"/>
        <v>0</v>
      </c>
      <c r="I185" s="84">
        <f t="shared" si="85"/>
        <v>6207.3</v>
      </c>
      <c r="J185" s="84">
        <f t="shared" si="85"/>
        <v>0</v>
      </c>
      <c r="K185" s="84">
        <f t="shared" si="85"/>
        <v>6207.3</v>
      </c>
      <c r="L185" s="84">
        <f t="shared" si="85"/>
        <v>0</v>
      </c>
      <c r="M185" s="84">
        <f t="shared" si="85"/>
        <v>6207.3</v>
      </c>
      <c r="N185" s="84">
        <f t="shared" si="85"/>
        <v>0</v>
      </c>
      <c r="O185" s="84">
        <f t="shared" si="85"/>
        <v>6207.3</v>
      </c>
      <c r="P185" s="84">
        <f t="shared" si="85"/>
        <v>0</v>
      </c>
      <c r="Q185" s="84">
        <f t="shared" si="85"/>
        <v>6207.3</v>
      </c>
      <c r="R185" s="84">
        <f t="shared" si="85"/>
        <v>0</v>
      </c>
      <c r="S185" s="84">
        <f t="shared" si="85"/>
        <v>6207.3</v>
      </c>
      <c r="T185" s="84">
        <f t="shared" si="85"/>
        <v>0</v>
      </c>
      <c r="U185" s="84">
        <f t="shared" si="85"/>
        <v>6207.3</v>
      </c>
      <c r="V185" s="84">
        <f t="shared" si="85"/>
        <v>0</v>
      </c>
      <c r="W185" s="84">
        <f t="shared" si="85"/>
        <v>6207.3</v>
      </c>
      <c r="X185" s="84">
        <f t="shared" si="85"/>
        <v>0</v>
      </c>
      <c r="Y185" s="84">
        <f t="shared" si="85"/>
        <v>6207.3</v>
      </c>
      <c r="Z185" s="84">
        <f t="shared" si="85"/>
        <v>2200</v>
      </c>
      <c r="AA185" s="84">
        <f t="shared" si="85"/>
        <v>8407.2999999999993</v>
      </c>
      <c r="AB185" s="84">
        <f t="shared" si="85"/>
        <v>8128.35</v>
      </c>
      <c r="AC185" s="84">
        <f t="shared" si="85"/>
        <v>278.94999999999891</v>
      </c>
    </row>
    <row r="186" spans="1:29" x14ac:dyDescent="0.3">
      <c r="A186" s="12" t="s">
        <v>172</v>
      </c>
      <c r="B186" s="44" t="s">
        <v>173</v>
      </c>
      <c r="C186" s="14">
        <v>6207.3</v>
      </c>
      <c r="D186" s="14">
        <v>0</v>
      </c>
      <c r="E186" s="14">
        <f>+C186+D186</f>
        <v>6207.3</v>
      </c>
      <c r="F186" s="14">
        <v>0</v>
      </c>
      <c r="G186" s="14">
        <f>+E186+F186</f>
        <v>6207.3</v>
      </c>
      <c r="H186" s="14">
        <v>0</v>
      </c>
      <c r="I186" s="14">
        <f>+G186+H186</f>
        <v>6207.3</v>
      </c>
      <c r="J186" s="14">
        <v>0</v>
      </c>
      <c r="K186" s="14">
        <f>+I186+J186</f>
        <v>6207.3</v>
      </c>
      <c r="L186" s="14">
        <v>0</v>
      </c>
      <c r="M186" s="14">
        <f>+K186+L186</f>
        <v>6207.3</v>
      </c>
      <c r="N186" s="14">
        <v>0</v>
      </c>
      <c r="O186" s="14">
        <f>+M186+N186</f>
        <v>6207.3</v>
      </c>
      <c r="P186" s="14">
        <v>0</v>
      </c>
      <c r="Q186" s="14">
        <f>+O186+P186</f>
        <v>6207.3</v>
      </c>
      <c r="R186" s="14">
        <v>0</v>
      </c>
      <c r="S186" s="14">
        <f>+Q186+R186</f>
        <v>6207.3</v>
      </c>
      <c r="T186" s="14">
        <v>0</v>
      </c>
      <c r="U186" s="14">
        <f>+S186+T186</f>
        <v>6207.3</v>
      </c>
      <c r="V186" s="14">
        <v>0</v>
      </c>
      <c r="W186" s="14">
        <f>+U186+V186</f>
        <v>6207.3</v>
      </c>
      <c r="X186" s="14">
        <v>0</v>
      </c>
      <c r="Y186" s="14">
        <f>+W186+X186</f>
        <v>6207.3</v>
      </c>
      <c r="Z186" s="14">
        <v>2200</v>
      </c>
      <c r="AA186" s="14">
        <f>+Y186+Z186</f>
        <v>8407.2999999999993</v>
      </c>
      <c r="AB186" s="14">
        <v>8128.35</v>
      </c>
      <c r="AC186" s="14">
        <f>+AA186-AB186</f>
        <v>278.94999999999891</v>
      </c>
    </row>
    <row r="187" spans="1:29" ht="14.25" thickBot="1" x14ac:dyDescent="0.35">
      <c r="A187" s="85"/>
      <c r="B187" s="86" t="s">
        <v>21</v>
      </c>
      <c r="C187" s="87">
        <f t="shared" ref="C187:AC187" si="86">+C183</f>
        <v>6207.3</v>
      </c>
      <c r="D187" s="87">
        <f t="shared" si="86"/>
        <v>0</v>
      </c>
      <c r="E187" s="87">
        <f t="shared" si="86"/>
        <v>6207.3</v>
      </c>
      <c r="F187" s="87">
        <f t="shared" si="86"/>
        <v>0</v>
      </c>
      <c r="G187" s="87">
        <f t="shared" si="86"/>
        <v>6207.3</v>
      </c>
      <c r="H187" s="87">
        <f t="shared" si="86"/>
        <v>0</v>
      </c>
      <c r="I187" s="87">
        <f t="shared" si="86"/>
        <v>6207.3</v>
      </c>
      <c r="J187" s="87">
        <f t="shared" si="86"/>
        <v>0</v>
      </c>
      <c r="K187" s="87">
        <f t="shared" si="86"/>
        <v>6207.3</v>
      </c>
      <c r="L187" s="87">
        <f t="shared" si="86"/>
        <v>0</v>
      </c>
      <c r="M187" s="87">
        <f t="shared" si="86"/>
        <v>6207.3</v>
      </c>
      <c r="N187" s="87">
        <f t="shared" si="86"/>
        <v>0</v>
      </c>
      <c r="O187" s="87">
        <f t="shared" si="86"/>
        <v>6207.3</v>
      </c>
      <c r="P187" s="87">
        <f t="shared" si="86"/>
        <v>0</v>
      </c>
      <c r="Q187" s="87">
        <f t="shared" si="86"/>
        <v>6207.3</v>
      </c>
      <c r="R187" s="87">
        <f t="shared" si="86"/>
        <v>0</v>
      </c>
      <c r="S187" s="87">
        <f t="shared" si="86"/>
        <v>6207.3</v>
      </c>
      <c r="T187" s="87">
        <f t="shared" si="86"/>
        <v>0</v>
      </c>
      <c r="U187" s="87">
        <f t="shared" si="86"/>
        <v>6207.3</v>
      </c>
      <c r="V187" s="87">
        <f t="shared" si="86"/>
        <v>0</v>
      </c>
      <c r="W187" s="87">
        <f t="shared" si="86"/>
        <v>6207.3</v>
      </c>
      <c r="X187" s="87">
        <f t="shared" si="86"/>
        <v>0</v>
      </c>
      <c r="Y187" s="87">
        <f t="shared" si="86"/>
        <v>6207.3</v>
      </c>
      <c r="Z187" s="87">
        <f t="shared" si="86"/>
        <v>2200</v>
      </c>
      <c r="AA187" s="87">
        <f t="shared" si="86"/>
        <v>8407.2999999999993</v>
      </c>
      <c r="AB187" s="87">
        <f t="shared" si="86"/>
        <v>8128.35</v>
      </c>
      <c r="AC187" s="87">
        <f t="shared" si="86"/>
        <v>278.94999999999891</v>
      </c>
    </row>
    <row r="188" spans="1:29" ht="14.25" thickTop="1" x14ac:dyDescent="0.25">
      <c r="A188" s="88" t="s">
        <v>211</v>
      </c>
      <c r="B188" s="89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</row>
    <row r="189" spans="1:29" x14ac:dyDescent="0.25">
      <c r="A189" s="29" t="s">
        <v>233</v>
      </c>
      <c r="B189" s="29"/>
    </row>
    <row r="190" spans="1:29" x14ac:dyDescent="0.25">
      <c r="A190" s="9">
        <v>7</v>
      </c>
      <c r="B190" s="10" t="s">
        <v>196</v>
      </c>
      <c r="C190" s="11">
        <f t="shared" ref="C190:AC190" si="87">+C191</f>
        <v>7000</v>
      </c>
      <c r="D190" s="11">
        <f t="shared" si="87"/>
        <v>0</v>
      </c>
      <c r="E190" s="11">
        <f t="shared" si="87"/>
        <v>7000</v>
      </c>
      <c r="F190" s="11">
        <f t="shared" si="87"/>
        <v>0</v>
      </c>
      <c r="G190" s="11">
        <f t="shared" si="87"/>
        <v>7000</v>
      </c>
      <c r="H190" s="11">
        <f t="shared" si="87"/>
        <v>-1400</v>
      </c>
      <c r="I190" s="11">
        <f t="shared" si="87"/>
        <v>5600</v>
      </c>
      <c r="J190" s="11">
        <f t="shared" si="87"/>
        <v>0</v>
      </c>
      <c r="K190" s="11">
        <f t="shared" si="87"/>
        <v>5600</v>
      </c>
      <c r="L190" s="11">
        <f t="shared" si="87"/>
        <v>0</v>
      </c>
      <c r="M190" s="11">
        <f t="shared" si="87"/>
        <v>5600</v>
      </c>
      <c r="N190" s="11">
        <f t="shared" si="87"/>
        <v>0</v>
      </c>
      <c r="O190" s="11">
        <f t="shared" si="87"/>
        <v>5600</v>
      </c>
      <c r="P190" s="11">
        <f t="shared" si="87"/>
        <v>0</v>
      </c>
      <c r="Q190" s="11">
        <f t="shared" si="87"/>
        <v>5600</v>
      </c>
      <c r="R190" s="11">
        <f t="shared" si="87"/>
        <v>0</v>
      </c>
      <c r="S190" s="11">
        <f t="shared" si="87"/>
        <v>5600</v>
      </c>
      <c r="T190" s="11">
        <f t="shared" si="87"/>
        <v>0</v>
      </c>
      <c r="U190" s="11">
        <f t="shared" si="87"/>
        <v>5600</v>
      </c>
      <c r="V190" s="11">
        <f t="shared" si="87"/>
        <v>0</v>
      </c>
      <c r="W190" s="11">
        <f t="shared" si="87"/>
        <v>5600</v>
      </c>
      <c r="X190" s="11">
        <f t="shared" si="87"/>
        <v>0</v>
      </c>
      <c r="Y190" s="11">
        <f t="shared" si="87"/>
        <v>5600</v>
      </c>
      <c r="Z190" s="11">
        <f t="shared" si="87"/>
        <v>0</v>
      </c>
      <c r="AA190" s="11">
        <f t="shared" si="87"/>
        <v>5600</v>
      </c>
      <c r="AB190" s="11">
        <f t="shared" si="87"/>
        <v>5600</v>
      </c>
      <c r="AC190" s="11">
        <f t="shared" si="87"/>
        <v>0</v>
      </c>
    </row>
    <row r="191" spans="1:29" x14ac:dyDescent="0.25">
      <c r="A191" s="50">
        <v>7.3</v>
      </c>
      <c r="B191" s="43" t="s">
        <v>140</v>
      </c>
      <c r="C191" s="80">
        <f t="shared" ref="C191:AC191" si="88">+C192+C194+C196+C198</f>
        <v>7000</v>
      </c>
      <c r="D191" s="80">
        <f t="shared" si="88"/>
        <v>0</v>
      </c>
      <c r="E191" s="80">
        <f t="shared" si="88"/>
        <v>7000</v>
      </c>
      <c r="F191" s="80">
        <f t="shared" si="88"/>
        <v>0</v>
      </c>
      <c r="G191" s="80">
        <f t="shared" si="88"/>
        <v>7000</v>
      </c>
      <c r="H191" s="80">
        <f t="shared" si="88"/>
        <v>-1400</v>
      </c>
      <c r="I191" s="80">
        <f t="shared" si="88"/>
        <v>5600</v>
      </c>
      <c r="J191" s="80">
        <f t="shared" si="88"/>
        <v>0</v>
      </c>
      <c r="K191" s="80">
        <f t="shared" si="88"/>
        <v>5600</v>
      </c>
      <c r="L191" s="80">
        <f t="shared" si="88"/>
        <v>0</v>
      </c>
      <c r="M191" s="80">
        <f t="shared" si="88"/>
        <v>5600</v>
      </c>
      <c r="N191" s="80">
        <f t="shared" si="88"/>
        <v>0</v>
      </c>
      <c r="O191" s="80">
        <f t="shared" si="88"/>
        <v>5600</v>
      </c>
      <c r="P191" s="80">
        <f t="shared" si="88"/>
        <v>0</v>
      </c>
      <c r="Q191" s="80">
        <f t="shared" si="88"/>
        <v>5600</v>
      </c>
      <c r="R191" s="80">
        <f t="shared" si="88"/>
        <v>0</v>
      </c>
      <c r="S191" s="80">
        <f t="shared" si="88"/>
        <v>5600</v>
      </c>
      <c r="T191" s="80">
        <f t="shared" si="88"/>
        <v>0</v>
      </c>
      <c r="U191" s="80">
        <f t="shared" si="88"/>
        <v>5600</v>
      </c>
      <c r="V191" s="80">
        <f t="shared" si="88"/>
        <v>0</v>
      </c>
      <c r="W191" s="80">
        <f t="shared" si="88"/>
        <v>5600</v>
      </c>
      <c r="X191" s="80">
        <f t="shared" si="88"/>
        <v>0</v>
      </c>
      <c r="Y191" s="80">
        <f t="shared" si="88"/>
        <v>5600</v>
      </c>
      <c r="Z191" s="80">
        <f t="shared" si="88"/>
        <v>0</v>
      </c>
      <c r="AA191" s="80">
        <f t="shared" si="88"/>
        <v>5600</v>
      </c>
      <c r="AB191" s="80">
        <f t="shared" si="88"/>
        <v>5600</v>
      </c>
      <c r="AC191" s="80">
        <f t="shared" si="88"/>
        <v>0</v>
      </c>
    </row>
    <row r="192" spans="1:29" x14ac:dyDescent="0.25">
      <c r="A192" s="40" t="s">
        <v>141</v>
      </c>
      <c r="B192" s="43" t="s">
        <v>83</v>
      </c>
      <c r="C192" s="11">
        <f t="shared" ref="C192:AC192" si="89">+C193</f>
        <v>200</v>
      </c>
      <c r="D192" s="11">
        <f t="shared" si="89"/>
        <v>-200</v>
      </c>
      <c r="E192" s="11">
        <f t="shared" si="89"/>
        <v>0</v>
      </c>
      <c r="F192" s="11">
        <f t="shared" si="89"/>
        <v>0</v>
      </c>
      <c r="G192" s="11">
        <f t="shared" si="89"/>
        <v>0</v>
      </c>
      <c r="H192" s="11">
        <f t="shared" si="89"/>
        <v>0</v>
      </c>
      <c r="I192" s="11">
        <f t="shared" si="89"/>
        <v>0</v>
      </c>
      <c r="J192" s="11">
        <f t="shared" si="89"/>
        <v>0</v>
      </c>
      <c r="K192" s="11">
        <f t="shared" si="89"/>
        <v>0</v>
      </c>
      <c r="L192" s="11">
        <f t="shared" si="89"/>
        <v>0</v>
      </c>
      <c r="M192" s="11">
        <f t="shared" si="89"/>
        <v>0</v>
      </c>
      <c r="N192" s="11">
        <f t="shared" si="89"/>
        <v>0</v>
      </c>
      <c r="O192" s="11">
        <f t="shared" si="89"/>
        <v>0</v>
      </c>
      <c r="P192" s="11">
        <f t="shared" si="89"/>
        <v>0</v>
      </c>
      <c r="Q192" s="11">
        <f t="shared" si="89"/>
        <v>0</v>
      </c>
      <c r="R192" s="11">
        <f t="shared" si="89"/>
        <v>0</v>
      </c>
      <c r="S192" s="11">
        <f t="shared" si="89"/>
        <v>0</v>
      </c>
      <c r="T192" s="11">
        <f t="shared" si="89"/>
        <v>0</v>
      </c>
      <c r="U192" s="11">
        <f t="shared" si="89"/>
        <v>0</v>
      </c>
      <c r="V192" s="11">
        <f t="shared" si="89"/>
        <v>0</v>
      </c>
      <c r="W192" s="11">
        <f t="shared" si="89"/>
        <v>0</v>
      </c>
      <c r="X192" s="11">
        <f t="shared" si="89"/>
        <v>0</v>
      </c>
      <c r="Y192" s="11">
        <f t="shared" si="89"/>
        <v>0</v>
      </c>
      <c r="Z192" s="11">
        <f t="shared" si="89"/>
        <v>0</v>
      </c>
      <c r="AA192" s="11">
        <f t="shared" si="89"/>
        <v>0</v>
      </c>
      <c r="AB192" s="11">
        <f t="shared" si="89"/>
        <v>0</v>
      </c>
      <c r="AC192" s="11">
        <f t="shared" si="89"/>
        <v>0</v>
      </c>
    </row>
    <row r="193" spans="1:29" x14ac:dyDescent="0.3">
      <c r="A193" s="41" t="s">
        <v>142</v>
      </c>
      <c r="B193" s="42" t="s">
        <v>143</v>
      </c>
      <c r="C193" s="14">
        <v>200</v>
      </c>
      <c r="D193" s="14">
        <v>-200</v>
      </c>
      <c r="E193" s="14">
        <f>+C193+D193</f>
        <v>0</v>
      </c>
      <c r="F193" s="14">
        <v>0</v>
      </c>
      <c r="G193" s="14">
        <f>+E193+F193</f>
        <v>0</v>
      </c>
      <c r="H193" s="14">
        <v>0</v>
      </c>
      <c r="I193" s="14">
        <f>+G193+H193</f>
        <v>0</v>
      </c>
      <c r="J193" s="14">
        <v>0</v>
      </c>
      <c r="K193" s="14">
        <f>+I193+J193</f>
        <v>0</v>
      </c>
      <c r="L193" s="14">
        <v>0</v>
      </c>
      <c r="M193" s="14">
        <f>+K193+L193</f>
        <v>0</v>
      </c>
      <c r="N193" s="14">
        <v>0</v>
      </c>
      <c r="O193" s="14">
        <f>+M193+N193</f>
        <v>0</v>
      </c>
      <c r="P193" s="14">
        <v>0</v>
      </c>
      <c r="Q193" s="14">
        <f>+O193+P193</f>
        <v>0</v>
      </c>
      <c r="R193" s="14">
        <v>0</v>
      </c>
      <c r="S193" s="14">
        <f>+Q193+R193</f>
        <v>0</v>
      </c>
      <c r="T193" s="14">
        <v>0</v>
      </c>
      <c r="U193" s="14">
        <f>+S193+T193</f>
        <v>0</v>
      </c>
      <c r="V193" s="14">
        <v>0</v>
      </c>
      <c r="W193" s="14">
        <f>+U193+V193</f>
        <v>0</v>
      </c>
      <c r="X193" s="14">
        <v>0</v>
      </c>
      <c r="Y193" s="14">
        <f>+W193+X193</f>
        <v>0</v>
      </c>
      <c r="Z193" s="14">
        <v>0</v>
      </c>
      <c r="AA193" s="14">
        <f>+Y193+Z193</f>
        <v>0</v>
      </c>
      <c r="AB193" s="14">
        <v>0</v>
      </c>
      <c r="AC193" s="14">
        <f>+AA193-AB193</f>
        <v>0</v>
      </c>
    </row>
    <row r="194" spans="1:29" x14ac:dyDescent="0.25">
      <c r="A194" s="9" t="s">
        <v>146</v>
      </c>
      <c r="B194" s="10" t="s">
        <v>147</v>
      </c>
      <c r="C194" s="11">
        <f t="shared" ref="C194:AC194" si="90">+C195</f>
        <v>300</v>
      </c>
      <c r="D194" s="11">
        <f t="shared" si="90"/>
        <v>-300</v>
      </c>
      <c r="E194" s="11">
        <f t="shared" si="90"/>
        <v>0</v>
      </c>
      <c r="F194" s="11">
        <f t="shared" si="90"/>
        <v>0</v>
      </c>
      <c r="G194" s="11">
        <f t="shared" si="90"/>
        <v>0</v>
      </c>
      <c r="H194" s="11">
        <f t="shared" si="90"/>
        <v>0</v>
      </c>
      <c r="I194" s="11">
        <f t="shared" si="90"/>
        <v>0</v>
      </c>
      <c r="J194" s="11">
        <f t="shared" si="90"/>
        <v>0</v>
      </c>
      <c r="K194" s="11">
        <f t="shared" si="90"/>
        <v>0</v>
      </c>
      <c r="L194" s="11">
        <f t="shared" si="90"/>
        <v>0</v>
      </c>
      <c r="M194" s="11">
        <f t="shared" si="90"/>
        <v>0</v>
      </c>
      <c r="N194" s="11">
        <f t="shared" si="90"/>
        <v>0</v>
      </c>
      <c r="O194" s="11">
        <f t="shared" si="90"/>
        <v>0</v>
      </c>
      <c r="P194" s="11">
        <f t="shared" si="90"/>
        <v>0</v>
      </c>
      <c r="Q194" s="11">
        <f t="shared" si="90"/>
        <v>0</v>
      </c>
      <c r="R194" s="11">
        <f t="shared" si="90"/>
        <v>0</v>
      </c>
      <c r="S194" s="11">
        <f t="shared" si="90"/>
        <v>0</v>
      </c>
      <c r="T194" s="11">
        <f t="shared" si="90"/>
        <v>0</v>
      </c>
      <c r="U194" s="11">
        <f t="shared" si="90"/>
        <v>0</v>
      </c>
      <c r="V194" s="11">
        <f t="shared" si="90"/>
        <v>0</v>
      </c>
      <c r="W194" s="11">
        <f t="shared" si="90"/>
        <v>0</v>
      </c>
      <c r="X194" s="11">
        <f t="shared" si="90"/>
        <v>0</v>
      </c>
      <c r="Y194" s="11">
        <f t="shared" si="90"/>
        <v>0</v>
      </c>
      <c r="Z194" s="11">
        <f t="shared" si="90"/>
        <v>0</v>
      </c>
      <c r="AA194" s="11">
        <f t="shared" si="90"/>
        <v>0</v>
      </c>
      <c r="AB194" s="11">
        <f t="shared" si="90"/>
        <v>0</v>
      </c>
      <c r="AC194" s="11">
        <f t="shared" si="90"/>
        <v>0</v>
      </c>
    </row>
    <row r="195" spans="1:29" x14ac:dyDescent="0.3">
      <c r="A195" s="51" t="s">
        <v>199</v>
      </c>
      <c r="B195" s="13" t="s">
        <v>200</v>
      </c>
      <c r="C195" s="14">
        <v>300</v>
      </c>
      <c r="D195" s="14">
        <v>-300</v>
      </c>
      <c r="E195" s="14">
        <f>+C195+D195</f>
        <v>0</v>
      </c>
      <c r="F195" s="14">
        <v>0</v>
      </c>
      <c r="G195" s="14">
        <f>+E195+F195</f>
        <v>0</v>
      </c>
      <c r="H195" s="14">
        <v>0</v>
      </c>
      <c r="I195" s="14">
        <f>+G195+H195</f>
        <v>0</v>
      </c>
      <c r="J195" s="14">
        <v>0</v>
      </c>
      <c r="K195" s="14">
        <f>+I195+J195</f>
        <v>0</v>
      </c>
      <c r="L195" s="14">
        <v>0</v>
      </c>
      <c r="M195" s="14">
        <f>+K195+L195</f>
        <v>0</v>
      </c>
      <c r="N195" s="14">
        <v>0</v>
      </c>
      <c r="O195" s="14">
        <f>+M195+N195</f>
        <v>0</v>
      </c>
      <c r="P195" s="14">
        <v>0</v>
      </c>
      <c r="Q195" s="14">
        <f>+O195+P195</f>
        <v>0</v>
      </c>
      <c r="R195" s="14">
        <v>0</v>
      </c>
      <c r="S195" s="14">
        <f>+Q195+R195</f>
        <v>0</v>
      </c>
      <c r="T195" s="14">
        <v>0</v>
      </c>
      <c r="U195" s="14">
        <f>+S195+T195</f>
        <v>0</v>
      </c>
      <c r="V195" s="14">
        <v>0</v>
      </c>
      <c r="W195" s="14">
        <f>+U195+V195</f>
        <v>0</v>
      </c>
      <c r="X195" s="14">
        <v>0</v>
      </c>
      <c r="Y195" s="14">
        <f>+W195+X195</f>
        <v>0</v>
      </c>
      <c r="Z195" s="14">
        <v>0</v>
      </c>
      <c r="AA195" s="14">
        <f>+Y195+Z195</f>
        <v>0</v>
      </c>
      <c r="AB195" s="14">
        <v>0</v>
      </c>
      <c r="AC195" s="14">
        <f>+AA195-AB195</f>
        <v>0</v>
      </c>
    </row>
    <row r="196" spans="1:29" x14ac:dyDescent="0.25">
      <c r="A196" s="50" t="s">
        <v>150</v>
      </c>
      <c r="B196" s="10" t="s">
        <v>151</v>
      </c>
      <c r="C196" s="11">
        <f t="shared" ref="C196:AC196" si="91">+C197</f>
        <v>1000</v>
      </c>
      <c r="D196" s="11">
        <f t="shared" si="91"/>
        <v>400</v>
      </c>
      <c r="E196" s="11">
        <f t="shared" si="91"/>
        <v>1400</v>
      </c>
      <c r="F196" s="11">
        <f t="shared" si="91"/>
        <v>0</v>
      </c>
      <c r="G196" s="11">
        <f t="shared" si="91"/>
        <v>1400</v>
      </c>
      <c r="H196" s="11">
        <f t="shared" si="91"/>
        <v>0</v>
      </c>
      <c r="I196" s="11">
        <f t="shared" si="91"/>
        <v>1400</v>
      </c>
      <c r="J196" s="11">
        <f t="shared" si="91"/>
        <v>0</v>
      </c>
      <c r="K196" s="11">
        <f t="shared" si="91"/>
        <v>1400</v>
      </c>
      <c r="L196" s="11">
        <f t="shared" si="91"/>
        <v>0</v>
      </c>
      <c r="M196" s="11">
        <f t="shared" si="91"/>
        <v>1400</v>
      </c>
      <c r="N196" s="11">
        <f t="shared" si="91"/>
        <v>0</v>
      </c>
      <c r="O196" s="11">
        <f t="shared" si="91"/>
        <v>1400</v>
      </c>
      <c r="P196" s="11">
        <f t="shared" si="91"/>
        <v>0</v>
      </c>
      <c r="Q196" s="11">
        <f t="shared" si="91"/>
        <v>1400</v>
      </c>
      <c r="R196" s="11">
        <f t="shared" si="91"/>
        <v>0</v>
      </c>
      <c r="S196" s="11">
        <f t="shared" si="91"/>
        <v>1400</v>
      </c>
      <c r="T196" s="11">
        <f t="shared" si="91"/>
        <v>0</v>
      </c>
      <c r="U196" s="11">
        <f t="shared" si="91"/>
        <v>1400</v>
      </c>
      <c r="V196" s="11">
        <f t="shared" si="91"/>
        <v>0</v>
      </c>
      <c r="W196" s="11">
        <f t="shared" si="91"/>
        <v>1400</v>
      </c>
      <c r="X196" s="11">
        <f t="shared" si="91"/>
        <v>0</v>
      </c>
      <c r="Y196" s="11">
        <f t="shared" si="91"/>
        <v>1400</v>
      </c>
      <c r="Z196" s="11">
        <f t="shared" si="91"/>
        <v>0</v>
      </c>
      <c r="AA196" s="11">
        <f t="shared" si="91"/>
        <v>1400</v>
      </c>
      <c r="AB196" s="11">
        <f t="shared" si="91"/>
        <v>1400</v>
      </c>
      <c r="AC196" s="11">
        <f t="shared" si="91"/>
        <v>0</v>
      </c>
    </row>
    <row r="197" spans="1:29" x14ac:dyDescent="0.3">
      <c r="A197" s="12" t="s">
        <v>193</v>
      </c>
      <c r="B197" s="44" t="s">
        <v>194</v>
      </c>
      <c r="C197" s="14">
        <v>1000</v>
      </c>
      <c r="D197" s="14">
        <v>400</v>
      </c>
      <c r="E197" s="14">
        <f>+C197+D197</f>
        <v>1400</v>
      </c>
      <c r="F197" s="14">
        <v>0</v>
      </c>
      <c r="G197" s="14">
        <f>+E197+F197</f>
        <v>1400</v>
      </c>
      <c r="H197" s="14">
        <v>0</v>
      </c>
      <c r="I197" s="14">
        <f>+G197+H197</f>
        <v>1400</v>
      </c>
      <c r="J197" s="14">
        <v>0</v>
      </c>
      <c r="K197" s="14">
        <f>+I197+J197</f>
        <v>1400</v>
      </c>
      <c r="L197" s="14">
        <v>0</v>
      </c>
      <c r="M197" s="14">
        <f>+K197+L197</f>
        <v>1400</v>
      </c>
      <c r="N197" s="14">
        <v>0</v>
      </c>
      <c r="O197" s="14">
        <f>+M197+N197</f>
        <v>1400</v>
      </c>
      <c r="P197" s="14">
        <v>0</v>
      </c>
      <c r="Q197" s="14">
        <f>+O197+P197</f>
        <v>1400</v>
      </c>
      <c r="R197" s="14">
        <v>0</v>
      </c>
      <c r="S197" s="14">
        <f>+Q197+R197</f>
        <v>1400</v>
      </c>
      <c r="T197" s="14">
        <v>0</v>
      </c>
      <c r="U197" s="14">
        <f>+S197+T197</f>
        <v>1400</v>
      </c>
      <c r="V197" s="14">
        <v>0</v>
      </c>
      <c r="W197" s="14">
        <f>+U197+V197</f>
        <v>1400</v>
      </c>
      <c r="X197" s="14">
        <v>0</v>
      </c>
      <c r="Y197" s="14">
        <f>+W197+X197</f>
        <v>1400</v>
      </c>
      <c r="Z197" s="14">
        <v>0</v>
      </c>
      <c r="AA197" s="14">
        <f>+Y197+Z197</f>
        <v>1400</v>
      </c>
      <c r="AB197" s="14">
        <v>1400</v>
      </c>
      <c r="AC197" s="14">
        <f>+AA197-AB197</f>
        <v>0</v>
      </c>
    </row>
    <row r="198" spans="1:29" x14ac:dyDescent="0.25">
      <c r="A198" s="9" t="s">
        <v>207</v>
      </c>
      <c r="B198" s="17" t="s">
        <v>208</v>
      </c>
      <c r="C198" s="11">
        <f t="shared" ref="C198:AC198" si="92">+C199+C200</f>
        <v>5500</v>
      </c>
      <c r="D198" s="11">
        <f t="shared" si="92"/>
        <v>100</v>
      </c>
      <c r="E198" s="11">
        <f t="shared" si="92"/>
        <v>5600</v>
      </c>
      <c r="F198" s="11">
        <f t="shared" si="92"/>
        <v>0</v>
      </c>
      <c r="G198" s="11">
        <f t="shared" si="92"/>
        <v>5600</v>
      </c>
      <c r="H198" s="11">
        <f t="shared" si="92"/>
        <v>-1400</v>
      </c>
      <c r="I198" s="11">
        <f t="shared" si="92"/>
        <v>4200</v>
      </c>
      <c r="J198" s="11">
        <f t="shared" si="92"/>
        <v>0</v>
      </c>
      <c r="K198" s="11">
        <f t="shared" si="92"/>
        <v>4200</v>
      </c>
      <c r="L198" s="11">
        <f t="shared" si="92"/>
        <v>0</v>
      </c>
      <c r="M198" s="11">
        <f t="shared" si="92"/>
        <v>4200</v>
      </c>
      <c r="N198" s="11">
        <f t="shared" si="92"/>
        <v>0</v>
      </c>
      <c r="O198" s="11">
        <f t="shared" si="92"/>
        <v>4200</v>
      </c>
      <c r="P198" s="11">
        <f t="shared" si="92"/>
        <v>0</v>
      </c>
      <c r="Q198" s="11">
        <f t="shared" si="92"/>
        <v>4200</v>
      </c>
      <c r="R198" s="11">
        <f t="shared" si="92"/>
        <v>0</v>
      </c>
      <c r="S198" s="11">
        <f t="shared" si="92"/>
        <v>4200</v>
      </c>
      <c r="T198" s="11">
        <f t="shared" si="92"/>
        <v>0</v>
      </c>
      <c r="U198" s="11">
        <f t="shared" si="92"/>
        <v>4200</v>
      </c>
      <c r="V198" s="11">
        <f t="shared" si="92"/>
        <v>0</v>
      </c>
      <c r="W198" s="11">
        <f t="shared" si="92"/>
        <v>4200</v>
      </c>
      <c r="X198" s="11">
        <f t="shared" si="92"/>
        <v>0</v>
      </c>
      <c r="Y198" s="11">
        <f t="shared" si="92"/>
        <v>4200</v>
      </c>
      <c r="Z198" s="11">
        <f t="shared" si="92"/>
        <v>0</v>
      </c>
      <c r="AA198" s="11">
        <f t="shared" si="92"/>
        <v>4200</v>
      </c>
      <c r="AB198" s="11">
        <f t="shared" si="92"/>
        <v>4200</v>
      </c>
      <c r="AC198" s="11">
        <f t="shared" si="92"/>
        <v>0</v>
      </c>
    </row>
    <row r="199" spans="1:29" x14ac:dyDescent="0.3">
      <c r="A199" s="91" t="s">
        <v>209</v>
      </c>
      <c r="B199" s="92" t="s">
        <v>210</v>
      </c>
      <c r="C199" s="14">
        <v>5000</v>
      </c>
      <c r="D199" s="14">
        <v>600</v>
      </c>
      <c r="E199" s="14">
        <f>+C199+D199</f>
        <v>5600</v>
      </c>
      <c r="F199" s="14">
        <v>0</v>
      </c>
      <c r="G199" s="14">
        <f>+E199+F199</f>
        <v>5600</v>
      </c>
      <c r="H199" s="14">
        <v>-1400</v>
      </c>
      <c r="I199" s="14">
        <f>+G199+H199</f>
        <v>4200</v>
      </c>
      <c r="J199" s="14">
        <v>0</v>
      </c>
      <c r="K199" s="14">
        <f>+I199+J199</f>
        <v>4200</v>
      </c>
      <c r="L199" s="14">
        <v>0</v>
      </c>
      <c r="M199" s="14">
        <f>+K199+L199</f>
        <v>4200</v>
      </c>
      <c r="N199" s="14">
        <v>0</v>
      </c>
      <c r="O199" s="14">
        <f>+M199+N199</f>
        <v>4200</v>
      </c>
      <c r="P199" s="14">
        <v>0</v>
      </c>
      <c r="Q199" s="14">
        <f>+O199+P199</f>
        <v>4200</v>
      </c>
      <c r="R199" s="14">
        <v>0</v>
      </c>
      <c r="S199" s="14">
        <f>+Q199+R199</f>
        <v>4200</v>
      </c>
      <c r="T199" s="14">
        <v>0</v>
      </c>
      <c r="U199" s="14">
        <f>+S199+T199</f>
        <v>4200</v>
      </c>
      <c r="V199" s="14">
        <v>0</v>
      </c>
      <c r="W199" s="14">
        <f>+U199+V199</f>
        <v>4200</v>
      </c>
      <c r="X199" s="14">
        <v>0</v>
      </c>
      <c r="Y199" s="14">
        <f>+W199+X199</f>
        <v>4200</v>
      </c>
      <c r="Z199" s="14">
        <v>0</v>
      </c>
      <c r="AA199" s="14">
        <f>+Y199+Z199</f>
        <v>4200</v>
      </c>
      <c r="AB199" s="14">
        <v>4200</v>
      </c>
      <c r="AC199" s="14">
        <f>+AA199-AB199</f>
        <v>0</v>
      </c>
    </row>
    <row r="200" spans="1:29" x14ac:dyDescent="0.3">
      <c r="A200" s="51" t="s">
        <v>214</v>
      </c>
      <c r="B200" s="42" t="s">
        <v>215</v>
      </c>
      <c r="C200" s="14">
        <v>500</v>
      </c>
      <c r="D200" s="14">
        <v>-500</v>
      </c>
      <c r="E200" s="14">
        <f>+C200+D200</f>
        <v>0</v>
      </c>
      <c r="F200" s="14">
        <v>0</v>
      </c>
      <c r="G200" s="14">
        <f>+E200+F200</f>
        <v>0</v>
      </c>
      <c r="H200" s="14">
        <v>0</v>
      </c>
      <c r="I200" s="14">
        <f>+G200+H200</f>
        <v>0</v>
      </c>
      <c r="J200" s="14">
        <v>0</v>
      </c>
      <c r="K200" s="14">
        <f>+I200+J200</f>
        <v>0</v>
      </c>
      <c r="L200" s="14">
        <v>0</v>
      </c>
      <c r="M200" s="14">
        <f>+K200+L200</f>
        <v>0</v>
      </c>
      <c r="N200" s="14">
        <v>0</v>
      </c>
      <c r="O200" s="14">
        <f>+M200+N200</f>
        <v>0</v>
      </c>
      <c r="P200" s="14">
        <v>0</v>
      </c>
      <c r="Q200" s="14">
        <f>+O200+P200</f>
        <v>0</v>
      </c>
      <c r="R200" s="14">
        <v>0</v>
      </c>
      <c r="S200" s="14">
        <f>+Q200+R200</f>
        <v>0</v>
      </c>
      <c r="T200" s="14">
        <v>0</v>
      </c>
      <c r="U200" s="14">
        <f>+S200+T200</f>
        <v>0</v>
      </c>
      <c r="V200" s="14">
        <v>0</v>
      </c>
      <c r="W200" s="14">
        <f>+U200+V200</f>
        <v>0</v>
      </c>
      <c r="X200" s="14">
        <v>0</v>
      </c>
      <c r="Y200" s="14">
        <f>+W200+X200</f>
        <v>0</v>
      </c>
      <c r="Z200" s="14">
        <v>0</v>
      </c>
      <c r="AA200" s="14">
        <f>+Y200+Z200</f>
        <v>0</v>
      </c>
      <c r="AB200" s="14">
        <v>0</v>
      </c>
      <c r="AC200" s="14">
        <f>+AA200-AB200</f>
        <v>0</v>
      </c>
    </row>
    <row r="201" spans="1:29" ht="14.25" thickBot="1" x14ac:dyDescent="0.3">
      <c r="A201" s="28"/>
      <c r="B201" s="25" t="s">
        <v>21</v>
      </c>
      <c r="C201" s="93">
        <f t="shared" ref="C201:AC201" si="93">+C190</f>
        <v>7000</v>
      </c>
      <c r="D201" s="93">
        <f t="shared" si="93"/>
        <v>0</v>
      </c>
      <c r="E201" s="93">
        <f t="shared" si="93"/>
        <v>7000</v>
      </c>
      <c r="F201" s="93">
        <f t="shared" si="93"/>
        <v>0</v>
      </c>
      <c r="G201" s="93">
        <f t="shared" si="93"/>
        <v>7000</v>
      </c>
      <c r="H201" s="93">
        <f t="shared" si="93"/>
        <v>-1400</v>
      </c>
      <c r="I201" s="93">
        <f t="shared" si="93"/>
        <v>5600</v>
      </c>
      <c r="J201" s="93">
        <f t="shared" si="93"/>
        <v>0</v>
      </c>
      <c r="K201" s="93">
        <f t="shared" si="93"/>
        <v>5600</v>
      </c>
      <c r="L201" s="93">
        <f t="shared" si="93"/>
        <v>0</v>
      </c>
      <c r="M201" s="93">
        <f t="shared" si="93"/>
        <v>5600</v>
      </c>
      <c r="N201" s="93">
        <f t="shared" si="93"/>
        <v>0</v>
      </c>
      <c r="O201" s="93">
        <f t="shared" si="93"/>
        <v>5600</v>
      </c>
      <c r="P201" s="93">
        <f t="shared" si="93"/>
        <v>0</v>
      </c>
      <c r="Q201" s="93">
        <f t="shared" si="93"/>
        <v>5600</v>
      </c>
      <c r="R201" s="93">
        <f t="shared" si="93"/>
        <v>0</v>
      </c>
      <c r="S201" s="93">
        <f t="shared" si="93"/>
        <v>5600</v>
      </c>
      <c r="T201" s="93">
        <f t="shared" si="93"/>
        <v>0</v>
      </c>
      <c r="U201" s="93">
        <f t="shared" si="93"/>
        <v>5600</v>
      </c>
      <c r="V201" s="93">
        <f t="shared" si="93"/>
        <v>0</v>
      </c>
      <c r="W201" s="93">
        <f t="shared" si="93"/>
        <v>5600</v>
      </c>
      <c r="X201" s="93">
        <f t="shared" si="93"/>
        <v>0</v>
      </c>
      <c r="Y201" s="93">
        <f t="shared" si="93"/>
        <v>5600</v>
      </c>
      <c r="Z201" s="93">
        <f t="shared" si="93"/>
        <v>0</v>
      </c>
      <c r="AA201" s="93">
        <f t="shared" si="93"/>
        <v>5600</v>
      </c>
      <c r="AB201" s="93">
        <f t="shared" si="93"/>
        <v>5600</v>
      </c>
      <c r="AC201" s="93">
        <f t="shared" si="93"/>
        <v>0</v>
      </c>
    </row>
    <row r="202" spans="1:29" ht="14.25" thickTop="1" x14ac:dyDescent="0.25">
      <c r="A202" s="78" t="s">
        <v>213</v>
      </c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  <c r="AA202" s="79"/>
      <c r="AB202" s="79"/>
      <c r="AC202" s="79"/>
    </row>
    <row r="203" spans="1:29" x14ac:dyDescent="0.25">
      <c r="A203" s="98" t="s">
        <v>234</v>
      </c>
      <c r="B203" s="98"/>
    </row>
    <row r="204" spans="1:29" x14ac:dyDescent="0.25">
      <c r="A204" s="9">
        <v>7</v>
      </c>
      <c r="B204" s="10" t="s">
        <v>196</v>
      </c>
      <c r="C204" s="11">
        <f t="shared" ref="C204:AC206" si="94">+C205</f>
        <v>1000</v>
      </c>
      <c r="D204" s="11">
        <f t="shared" si="94"/>
        <v>0</v>
      </c>
      <c r="E204" s="11">
        <f t="shared" si="94"/>
        <v>1000</v>
      </c>
      <c r="F204" s="11">
        <f t="shared" si="94"/>
        <v>0</v>
      </c>
      <c r="G204" s="11">
        <f t="shared" si="94"/>
        <v>1000</v>
      </c>
      <c r="H204" s="11">
        <f t="shared" si="94"/>
        <v>0</v>
      </c>
      <c r="I204" s="11">
        <f t="shared" si="94"/>
        <v>1000</v>
      </c>
      <c r="J204" s="11">
        <f t="shared" si="94"/>
        <v>0</v>
      </c>
      <c r="K204" s="11">
        <f t="shared" si="94"/>
        <v>1000</v>
      </c>
      <c r="L204" s="11">
        <f t="shared" si="94"/>
        <v>0</v>
      </c>
      <c r="M204" s="11">
        <f t="shared" si="94"/>
        <v>1000</v>
      </c>
      <c r="N204" s="11">
        <f t="shared" si="94"/>
        <v>0</v>
      </c>
      <c r="O204" s="11">
        <f t="shared" si="94"/>
        <v>1000</v>
      </c>
      <c r="P204" s="11">
        <f t="shared" si="94"/>
        <v>0</v>
      </c>
      <c r="Q204" s="11">
        <f t="shared" si="94"/>
        <v>1000</v>
      </c>
      <c r="R204" s="11">
        <f t="shared" si="94"/>
        <v>0</v>
      </c>
      <c r="S204" s="11">
        <f t="shared" si="94"/>
        <v>1000</v>
      </c>
      <c r="T204" s="11">
        <f t="shared" si="94"/>
        <v>0</v>
      </c>
      <c r="U204" s="11">
        <f t="shared" si="94"/>
        <v>1000</v>
      </c>
      <c r="V204" s="11">
        <f t="shared" si="94"/>
        <v>0</v>
      </c>
      <c r="W204" s="11">
        <f t="shared" si="94"/>
        <v>1000</v>
      </c>
      <c r="X204" s="11">
        <f t="shared" si="94"/>
        <v>0</v>
      </c>
      <c r="Y204" s="11">
        <f t="shared" si="94"/>
        <v>1000</v>
      </c>
      <c r="Z204" s="11">
        <f t="shared" si="94"/>
        <v>-1000</v>
      </c>
      <c r="AA204" s="11">
        <f t="shared" si="94"/>
        <v>0</v>
      </c>
      <c r="AB204" s="11">
        <f t="shared" si="94"/>
        <v>0</v>
      </c>
      <c r="AC204" s="11">
        <f t="shared" si="94"/>
        <v>0</v>
      </c>
    </row>
    <row r="205" spans="1:29" x14ac:dyDescent="0.25">
      <c r="A205" s="50">
        <v>7.3</v>
      </c>
      <c r="B205" s="43" t="s">
        <v>140</v>
      </c>
      <c r="C205" s="80">
        <f t="shared" si="94"/>
        <v>1000</v>
      </c>
      <c r="D205" s="80">
        <f t="shared" si="94"/>
        <v>0</v>
      </c>
      <c r="E205" s="80">
        <f t="shared" si="94"/>
        <v>1000</v>
      </c>
      <c r="F205" s="80">
        <f t="shared" si="94"/>
        <v>0</v>
      </c>
      <c r="G205" s="80">
        <f t="shared" si="94"/>
        <v>1000</v>
      </c>
      <c r="H205" s="80">
        <f t="shared" si="94"/>
        <v>0</v>
      </c>
      <c r="I205" s="80">
        <f t="shared" si="94"/>
        <v>1000</v>
      </c>
      <c r="J205" s="80">
        <f t="shared" si="94"/>
        <v>0</v>
      </c>
      <c r="K205" s="80">
        <f t="shared" si="94"/>
        <v>1000</v>
      </c>
      <c r="L205" s="80">
        <f t="shared" si="94"/>
        <v>0</v>
      </c>
      <c r="M205" s="80">
        <f t="shared" si="94"/>
        <v>1000</v>
      </c>
      <c r="N205" s="80">
        <f t="shared" si="94"/>
        <v>0</v>
      </c>
      <c r="O205" s="80">
        <f t="shared" si="94"/>
        <v>1000</v>
      </c>
      <c r="P205" s="80">
        <f t="shared" si="94"/>
        <v>0</v>
      </c>
      <c r="Q205" s="80">
        <f t="shared" si="94"/>
        <v>1000</v>
      </c>
      <c r="R205" s="80">
        <f t="shared" si="94"/>
        <v>0</v>
      </c>
      <c r="S205" s="80">
        <f t="shared" si="94"/>
        <v>1000</v>
      </c>
      <c r="T205" s="80">
        <f t="shared" si="94"/>
        <v>0</v>
      </c>
      <c r="U205" s="80">
        <f t="shared" si="94"/>
        <v>1000</v>
      </c>
      <c r="V205" s="80">
        <f t="shared" si="94"/>
        <v>0</v>
      </c>
      <c r="W205" s="80">
        <f t="shared" si="94"/>
        <v>1000</v>
      </c>
      <c r="X205" s="80">
        <f t="shared" si="94"/>
        <v>0</v>
      </c>
      <c r="Y205" s="80">
        <f t="shared" si="94"/>
        <v>1000</v>
      </c>
      <c r="Z205" s="80">
        <f t="shared" si="94"/>
        <v>-1000</v>
      </c>
      <c r="AA205" s="80">
        <f t="shared" si="94"/>
        <v>0</v>
      </c>
      <c r="AB205" s="80">
        <f t="shared" si="94"/>
        <v>0</v>
      </c>
      <c r="AC205" s="80">
        <f t="shared" si="94"/>
        <v>0</v>
      </c>
    </row>
    <row r="206" spans="1:29" x14ac:dyDescent="0.25">
      <c r="A206" s="50" t="s">
        <v>150</v>
      </c>
      <c r="B206" s="10" t="s">
        <v>151</v>
      </c>
      <c r="C206" s="80">
        <f t="shared" si="94"/>
        <v>1000</v>
      </c>
      <c r="D206" s="80">
        <f t="shared" si="94"/>
        <v>0</v>
      </c>
      <c r="E206" s="80">
        <f t="shared" si="94"/>
        <v>1000</v>
      </c>
      <c r="F206" s="80">
        <f t="shared" si="94"/>
        <v>0</v>
      </c>
      <c r="G206" s="80">
        <f t="shared" si="94"/>
        <v>1000</v>
      </c>
      <c r="H206" s="80">
        <f t="shared" si="94"/>
        <v>0</v>
      </c>
      <c r="I206" s="80">
        <f t="shared" si="94"/>
        <v>1000</v>
      </c>
      <c r="J206" s="80">
        <f t="shared" si="94"/>
        <v>0</v>
      </c>
      <c r="K206" s="80">
        <f t="shared" si="94"/>
        <v>1000</v>
      </c>
      <c r="L206" s="80">
        <f t="shared" si="94"/>
        <v>0</v>
      </c>
      <c r="M206" s="80">
        <f t="shared" si="94"/>
        <v>1000</v>
      </c>
      <c r="N206" s="80">
        <f t="shared" si="94"/>
        <v>0</v>
      </c>
      <c r="O206" s="80">
        <f t="shared" si="94"/>
        <v>1000</v>
      </c>
      <c r="P206" s="80">
        <f t="shared" si="94"/>
        <v>0</v>
      </c>
      <c r="Q206" s="80">
        <f t="shared" si="94"/>
        <v>1000</v>
      </c>
      <c r="R206" s="80">
        <f t="shared" si="94"/>
        <v>0</v>
      </c>
      <c r="S206" s="80">
        <f t="shared" si="94"/>
        <v>1000</v>
      </c>
      <c r="T206" s="80">
        <f t="shared" si="94"/>
        <v>0</v>
      </c>
      <c r="U206" s="80">
        <f t="shared" si="94"/>
        <v>1000</v>
      </c>
      <c r="V206" s="80">
        <f t="shared" si="94"/>
        <v>0</v>
      </c>
      <c r="W206" s="80">
        <f t="shared" si="94"/>
        <v>1000</v>
      </c>
      <c r="X206" s="80">
        <f t="shared" si="94"/>
        <v>0</v>
      </c>
      <c r="Y206" s="80">
        <f t="shared" si="94"/>
        <v>1000</v>
      </c>
      <c r="Z206" s="80">
        <f t="shared" si="94"/>
        <v>-1000</v>
      </c>
      <c r="AA206" s="80">
        <f t="shared" si="94"/>
        <v>0</v>
      </c>
      <c r="AB206" s="80">
        <f t="shared" si="94"/>
        <v>0</v>
      </c>
      <c r="AC206" s="80">
        <f t="shared" si="94"/>
        <v>0</v>
      </c>
    </row>
    <row r="207" spans="1:29" x14ac:dyDescent="0.25">
      <c r="A207" s="23" t="s">
        <v>238</v>
      </c>
      <c r="B207" s="23" t="s">
        <v>239</v>
      </c>
      <c r="C207" s="14">
        <v>1000</v>
      </c>
      <c r="D207" s="14">
        <v>0</v>
      </c>
      <c r="E207" s="14">
        <f>+C207+D207</f>
        <v>1000</v>
      </c>
      <c r="F207" s="14">
        <v>0</v>
      </c>
      <c r="G207" s="14">
        <f>+E207+F207</f>
        <v>1000</v>
      </c>
      <c r="H207" s="14">
        <v>0</v>
      </c>
      <c r="I207" s="14">
        <f>+G207+H207</f>
        <v>1000</v>
      </c>
      <c r="J207" s="14">
        <v>0</v>
      </c>
      <c r="K207" s="14">
        <f>+I207+J207</f>
        <v>1000</v>
      </c>
      <c r="L207" s="14">
        <v>0</v>
      </c>
      <c r="M207" s="14">
        <f>+K207+L207</f>
        <v>1000</v>
      </c>
      <c r="N207" s="14">
        <v>0</v>
      </c>
      <c r="O207" s="14">
        <f>+M207+N207</f>
        <v>1000</v>
      </c>
      <c r="P207" s="14">
        <v>0</v>
      </c>
      <c r="Q207" s="14">
        <f>+O207+P207</f>
        <v>1000</v>
      </c>
      <c r="R207" s="14">
        <v>0</v>
      </c>
      <c r="S207" s="14">
        <f>+Q207+R207</f>
        <v>1000</v>
      </c>
      <c r="T207" s="14">
        <v>0</v>
      </c>
      <c r="U207" s="14">
        <f>+S207+T207</f>
        <v>1000</v>
      </c>
      <c r="V207" s="14">
        <v>0</v>
      </c>
      <c r="W207" s="14">
        <f>+U207+V207</f>
        <v>1000</v>
      </c>
      <c r="X207" s="14">
        <v>0</v>
      </c>
      <c r="Y207" s="14">
        <f>+W207+X207</f>
        <v>1000</v>
      </c>
      <c r="Z207" s="14">
        <v>-1000</v>
      </c>
      <c r="AA207" s="14">
        <f>+Y207+Z207</f>
        <v>0</v>
      </c>
      <c r="AB207" s="14">
        <v>0</v>
      </c>
      <c r="AC207" s="14">
        <f>+AA207-AB207</f>
        <v>0</v>
      </c>
    </row>
    <row r="208" spans="1:29" ht="14.25" thickBot="1" x14ac:dyDescent="0.3">
      <c r="B208" s="94" t="s">
        <v>21</v>
      </c>
      <c r="C208" s="95">
        <f t="shared" ref="C208:AC208" si="95">+C204</f>
        <v>1000</v>
      </c>
      <c r="D208" s="95">
        <f t="shared" si="95"/>
        <v>0</v>
      </c>
      <c r="E208" s="95">
        <f t="shared" si="95"/>
        <v>1000</v>
      </c>
      <c r="F208" s="95">
        <f t="shared" si="95"/>
        <v>0</v>
      </c>
      <c r="G208" s="95">
        <f t="shared" si="95"/>
        <v>1000</v>
      </c>
      <c r="H208" s="95">
        <f t="shared" si="95"/>
        <v>0</v>
      </c>
      <c r="I208" s="95">
        <f t="shared" si="95"/>
        <v>1000</v>
      </c>
      <c r="J208" s="95">
        <f t="shared" si="95"/>
        <v>0</v>
      </c>
      <c r="K208" s="95">
        <f t="shared" si="95"/>
        <v>1000</v>
      </c>
      <c r="L208" s="95">
        <f t="shared" si="95"/>
        <v>0</v>
      </c>
      <c r="M208" s="95">
        <f t="shared" si="95"/>
        <v>1000</v>
      </c>
      <c r="N208" s="95">
        <f t="shared" si="95"/>
        <v>0</v>
      </c>
      <c r="O208" s="95">
        <f t="shared" si="95"/>
        <v>1000</v>
      </c>
      <c r="P208" s="95">
        <f t="shared" si="95"/>
        <v>0</v>
      </c>
      <c r="Q208" s="95">
        <f t="shared" si="95"/>
        <v>1000</v>
      </c>
      <c r="R208" s="95">
        <f t="shared" si="95"/>
        <v>0</v>
      </c>
      <c r="S208" s="95">
        <f t="shared" si="95"/>
        <v>1000</v>
      </c>
      <c r="T208" s="95">
        <f t="shared" si="95"/>
        <v>0</v>
      </c>
      <c r="U208" s="95">
        <f t="shared" si="95"/>
        <v>1000</v>
      </c>
      <c r="V208" s="95">
        <f t="shared" si="95"/>
        <v>0</v>
      </c>
      <c r="W208" s="95">
        <f t="shared" si="95"/>
        <v>1000</v>
      </c>
      <c r="X208" s="95">
        <f t="shared" si="95"/>
        <v>0</v>
      </c>
      <c r="Y208" s="95">
        <f t="shared" si="95"/>
        <v>1000</v>
      </c>
      <c r="Z208" s="95">
        <f t="shared" si="95"/>
        <v>-1000</v>
      </c>
      <c r="AA208" s="95">
        <f t="shared" si="95"/>
        <v>0</v>
      </c>
      <c r="AB208" s="95">
        <f t="shared" si="95"/>
        <v>0</v>
      </c>
      <c r="AC208" s="95">
        <f t="shared" si="95"/>
        <v>0</v>
      </c>
    </row>
    <row r="209" spans="1:29" ht="14.25" thickTop="1" x14ac:dyDescent="0.25">
      <c r="A209" s="78" t="s">
        <v>216</v>
      </c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  <c r="AA209" s="79"/>
      <c r="AB209" s="79"/>
      <c r="AC209" s="79"/>
    </row>
    <row r="210" spans="1:29" x14ac:dyDescent="0.25">
      <c r="A210" s="15" t="s">
        <v>235</v>
      </c>
      <c r="B210" s="15"/>
    </row>
    <row r="211" spans="1:29" x14ac:dyDescent="0.25">
      <c r="A211" s="9">
        <v>7</v>
      </c>
      <c r="B211" s="10" t="s">
        <v>196</v>
      </c>
      <c r="C211" s="11">
        <f t="shared" ref="C211:AC213" si="96">+C212</f>
        <v>2000</v>
      </c>
      <c r="D211" s="11">
        <f t="shared" si="96"/>
        <v>0</v>
      </c>
      <c r="E211" s="11">
        <f t="shared" si="96"/>
        <v>2000</v>
      </c>
      <c r="F211" s="11">
        <f t="shared" si="96"/>
        <v>0</v>
      </c>
      <c r="G211" s="11">
        <f t="shared" si="96"/>
        <v>2000</v>
      </c>
      <c r="H211" s="11">
        <f t="shared" si="96"/>
        <v>0</v>
      </c>
      <c r="I211" s="11">
        <f t="shared" si="96"/>
        <v>2000</v>
      </c>
      <c r="J211" s="11">
        <f t="shared" si="96"/>
        <v>0</v>
      </c>
      <c r="K211" s="11">
        <f t="shared" si="96"/>
        <v>2000</v>
      </c>
      <c r="L211" s="11">
        <f t="shared" si="96"/>
        <v>0</v>
      </c>
      <c r="M211" s="11">
        <f t="shared" si="96"/>
        <v>2000</v>
      </c>
      <c r="N211" s="11">
        <f t="shared" si="96"/>
        <v>0</v>
      </c>
      <c r="O211" s="11">
        <f t="shared" si="96"/>
        <v>2000</v>
      </c>
      <c r="P211" s="11">
        <f t="shared" si="96"/>
        <v>0</v>
      </c>
      <c r="Q211" s="11">
        <f t="shared" si="96"/>
        <v>2000</v>
      </c>
      <c r="R211" s="11">
        <f t="shared" si="96"/>
        <v>0</v>
      </c>
      <c r="S211" s="11">
        <f t="shared" si="96"/>
        <v>2000</v>
      </c>
      <c r="T211" s="11">
        <f t="shared" si="96"/>
        <v>0</v>
      </c>
      <c r="U211" s="11">
        <f t="shared" si="96"/>
        <v>2000</v>
      </c>
      <c r="V211" s="11">
        <f t="shared" si="96"/>
        <v>0</v>
      </c>
      <c r="W211" s="11">
        <f t="shared" si="96"/>
        <v>2000</v>
      </c>
      <c r="X211" s="11">
        <f t="shared" si="96"/>
        <v>0</v>
      </c>
      <c r="Y211" s="11">
        <f t="shared" si="96"/>
        <v>2000</v>
      </c>
      <c r="Z211" s="11">
        <f t="shared" si="96"/>
        <v>-2000</v>
      </c>
      <c r="AA211" s="11">
        <f t="shared" si="96"/>
        <v>0</v>
      </c>
      <c r="AB211" s="11">
        <f t="shared" si="96"/>
        <v>0</v>
      </c>
      <c r="AC211" s="11">
        <f t="shared" si="96"/>
        <v>0</v>
      </c>
    </row>
    <row r="212" spans="1:29" x14ac:dyDescent="0.25">
      <c r="A212" s="50">
        <v>7.3</v>
      </c>
      <c r="B212" s="43" t="s">
        <v>140</v>
      </c>
      <c r="C212" s="80">
        <f t="shared" si="96"/>
        <v>2000</v>
      </c>
      <c r="D212" s="80">
        <f t="shared" si="96"/>
        <v>0</v>
      </c>
      <c r="E212" s="80">
        <f t="shared" si="96"/>
        <v>2000</v>
      </c>
      <c r="F212" s="80">
        <f t="shared" si="96"/>
        <v>0</v>
      </c>
      <c r="G212" s="80">
        <f t="shared" si="96"/>
        <v>2000</v>
      </c>
      <c r="H212" s="80">
        <f t="shared" si="96"/>
        <v>0</v>
      </c>
      <c r="I212" s="80">
        <f t="shared" si="96"/>
        <v>2000</v>
      </c>
      <c r="J212" s="80">
        <f t="shared" si="96"/>
        <v>0</v>
      </c>
      <c r="K212" s="80">
        <f t="shared" si="96"/>
        <v>2000</v>
      </c>
      <c r="L212" s="80">
        <f t="shared" si="96"/>
        <v>0</v>
      </c>
      <c r="M212" s="80">
        <f t="shared" si="96"/>
        <v>2000</v>
      </c>
      <c r="N212" s="80">
        <f t="shared" si="96"/>
        <v>0</v>
      </c>
      <c r="O212" s="80">
        <f t="shared" si="96"/>
        <v>2000</v>
      </c>
      <c r="P212" s="80">
        <f t="shared" si="96"/>
        <v>0</v>
      </c>
      <c r="Q212" s="80">
        <f t="shared" si="96"/>
        <v>2000</v>
      </c>
      <c r="R212" s="80">
        <f t="shared" si="96"/>
        <v>0</v>
      </c>
      <c r="S212" s="80">
        <f t="shared" si="96"/>
        <v>2000</v>
      </c>
      <c r="T212" s="80">
        <f t="shared" si="96"/>
        <v>0</v>
      </c>
      <c r="U212" s="80">
        <f t="shared" si="96"/>
        <v>2000</v>
      </c>
      <c r="V212" s="80">
        <f t="shared" si="96"/>
        <v>0</v>
      </c>
      <c r="W212" s="80">
        <f t="shared" si="96"/>
        <v>2000</v>
      </c>
      <c r="X212" s="80">
        <f t="shared" si="96"/>
        <v>0</v>
      </c>
      <c r="Y212" s="80">
        <f t="shared" si="96"/>
        <v>2000</v>
      </c>
      <c r="Z212" s="80">
        <f t="shared" si="96"/>
        <v>-2000</v>
      </c>
      <c r="AA212" s="80">
        <f t="shared" si="96"/>
        <v>0</v>
      </c>
      <c r="AB212" s="80">
        <f t="shared" si="96"/>
        <v>0</v>
      </c>
      <c r="AC212" s="80">
        <f t="shared" si="96"/>
        <v>0</v>
      </c>
    </row>
    <row r="213" spans="1:29" x14ac:dyDescent="0.25">
      <c r="A213" s="50" t="s">
        <v>150</v>
      </c>
      <c r="B213" s="43" t="s">
        <v>151</v>
      </c>
      <c r="C213" s="11">
        <f t="shared" si="96"/>
        <v>2000</v>
      </c>
      <c r="D213" s="11">
        <f t="shared" si="96"/>
        <v>0</v>
      </c>
      <c r="E213" s="11">
        <f t="shared" si="96"/>
        <v>2000</v>
      </c>
      <c r="F213" s="11">
        <f t="shared" si="96"/>
        <v>0</v>
      </c>
      <c r="G213" s="11">
        <f t="shared" si="96"/>
        <v>2000</v>
      </c>
      <c r="H213" s="11">
        <f t="shared" si="96"/>
        <v>0</v>
      </c>
      <c r="I213" s="11">
        <f t="shared" si="96"/>
        <v>2000</v>
      </c>
      <c r="J213" s="11">
        <f t="shared" si="96"/>
        <v>0</v>
      </c>
      <c r="K213" s="11">
        <f t="shared" si="96"/>
        <v>2000</v>
      </c>
      <c r="L213" s="11">
        <f t="shared" si="96"/>
        <v>0</v>
      </c>
      <c r="M213" s="11">
        <f t="shared" si="96"/>
        <v>2000</v>
      </c>
      <c r="N213" s="11">
        <f t="shared" si="96"/>
        <v>0</v>
      </c>
      <c r="O213" s="11">
        <f t="shared" si="96"/>
        <v>2000</v>
      </c>
      <c r="P213" s="11">
        <f t="shared" si="96"/>
        <v>0</v>
      </c>
      <c r="Q213" s="11">
        <f t="shared" si="96"/>
        <v>2000</v>
      </c>
      <c r="R213" s="11">
        <f t="shared" si="96"/>
        <v>0</v>
      </c>
      <c r="S213" s="11">
        <f t="shared" si="96"/>
        <v>2000</v>
      </c>
      <c r="T213" s="11">
        <f t="shared" si="96"/>
        <v>0</v>
      </c>
      <c r="U213" s="11">
        <f t="shared" si="96"/>
        <v>2000</v>
      </c>
      <c r="V213" s="11">
        <f t="shared" si="96"/>
        <v>0</v>
      </c>
      <c r="W213" s="11">
        <f t="shared" si="96"/>
        <v>2000</v>
      </c>
      <c r="X213" s="11">
        <f t="shared" si="96"/>
        <v>0</v>
      </c>
      <c r="Y213" s="11">
        <f t="shared" si="96"/>
        <v>2000</v>
      </c>
      <c r="Z213" s="11">
        <f t="shared" si="96"/>
        <v>-2000</v>
      </c>
      <c r="AA213" s="11">
        <f t="shared" si="96"/>
        <v>0</v>
      </c>
      <c r="AB213" s="11">
        <f t="shared" si="96"/>
        <v>0</v>
      </c>
      <c r="AC213" s="11">
        <f t="shared" si="96"/>
        <v>0</v>
      </c>
    </row>
    <row r="214" spans="1:29" x14ac:dyDescent="0.3">
      <c r="A214" s="12" t="s">
        <v>172</v>
      </c>
      <c r="B214" s="44" t="s">
        <v>173</v>
      </c>
      <c r="C214" s="14">
        <v>2000</v>
      </c>
      <c r="D214" s="14">
        <v>0</v>
      </c>
      <c r="E214" s="14">
        <f>+C214+D214</f>
        <v>2000</v>
      </c>
      <c r="F214" s="14">
        <v>0</v>
      </c>
      <c r="G214" s="14">
        <f>+E214+F214</f>
        <v>2000</v>
      </c>
      <c r="H214" s="14">
        <v>0</v>
      </c>
      <c r="I214" s="14">
        <f>+G214+H214</f>
        <v>2000</v>
      </c>
      <c r="J214" s="14">
        <v>0</v>
      </c>
      <c r="K214" s="14">
        <f>+I214+J214</f>
        <v>2000</v>
      </c>
      <c r="L214" s="14">
        <v>0</v>
      </c>
      <c r="M214" s="14">
        <f>+K214+L214</f>
        <v>2000</v>
      </c>
      <c r="N214" s="14">
        <v>0</v>
      </c>
      <c r="O214" s="14">
        <f>+M214+N214</f>
        <v>2000</v>
      </c>
      <c r="P214" s="14">
        <v>0</v>
      </c>
      <c r="Q214" s="14">
        <f>+O214+P214</f>
        <v>2000</v>
      </c>
      <c r="R214" s="14">
        <v>0</v>
      </c>
      <c r="S214" s="14">
        <f>+Q214+R214</f>
        <v>2000</v>
      </c>
      <c r="T214" s="14">
        <v>0</v>
      </c>
      <c r="U214" s="14">
        <f>+S214+T214</f>
        <v>2000</v>
      </c>
      <c r="V214" s="14">
        <v>0</v>
      </c>
      <c r="W214" s="14">
        <f>+U214+V214</f>
        <v>2000</v>
      </c>
      <c r="X214" s="14">
        <v>0</v>
      </c>
      <c r="Y214" s="14">
        <f>+W214+X214</f>
        <v>2000</v>
      </c>
      <c r="Z214" s="14">
        <v>-2000</v>
      </c>
      <c r="AA214" s="14">
        <f>+Y214+Z214</f>
        <v>0</v>
      </c>
      <c r="AB214" s="14">
        <v>0</v>
      </c>
      <c r="AC214" s="14">
        <f>+AA214-AB214</f>
        <v>0</v>
      </c>
    </row>
    <row r="215" spans="1:29" ht="14.25" thickBot="1" x14ac:dyDescent="0.3">
      <c r="B215" s="94" t="s">
        <v>21</v>
      </c>
      <c r="C215" s="95">
        <f t="shared" ref="C215:AC215" si="97">+C211</f>
        <v>2000</v>
      </c>
      <c r="D215" s="95">
        <f t="shared" si="97"/>
        <v>0</v>
      </c>
      <c r="E215" s="95">
        <f t="shared" si="97"/>
        <v>2000</v>
      </c>
      <c r="F215" s="95">
        <f t="shared" si="97"/>
        <v>0</v>
      </c>
      <c r="G215" s="95">
        <f t="shared" si="97"/>
        <v>2000</v>
      </c>
      <c r="H215" s="95">
        <f t="shared" si="97"/>
        <v>0</v>
      </c>
      <c r="I215" s="95">
        <f t="shared" si="97"/>
        <v>2000</v>
      </c>
      <c r="J215" s="95">
        <f t="shared" si="97"/>
        <v>0</v>
      </c>
      <c r="K215" s="95">
        <f t="shared" si="97"/>
        <v>2000</v>
      </c>
      <c r="L215" s="95">
        <f t="shared" si="97"/>
        <v>0</v>
      </c>
      <c r="M215" s="95">
        <f t="shared" si="97"/>
        <v>2000</v>
      </c>
      <c r="N215" s="95">
        <f t="shared" si="97"/>
        <v>0</v>
      </c>
      <c r="O215" s="95">
        <f t="shared" si="97"/>
        <v>2000</v>
      </c>
      <c r="P215" s="95">
        <f t="shared" si="97"/>
        <v>0</v>
      </c>
      <c r="Q215" s="95">
        <f t="shared" si="97"/>
        <v>2000</v>
      </c>
      <c r="R215" s="95">
        <f t="shared" si="97"/>
        <v>0</v>
      </c>
      <c r="S215" s="95">
        <f t="shared" si="97"/>
        <v>2000</v>
      </c>
      <c r="T215" s="95">
        <f t="shared" si="97"/>
        <v>0</v>
      </c>
      <c r="U215" s="95">
        <f t="shared" si="97"/>
        <v>2000</v>
      </c>
      <c r="V215" s="95">
        <f t="shared" si="97"/>
        <v>0</v>
      </c>
      <c r="W215" s="95">
        <f t="shared" si="97"/>
        <v>2000</v>
      </c>
      <c r="X215" s="95">
        <f t="shared" si="97"/>
        <v>0</v>
      </c>
      <c r="Y215" s="95">
        <f t="shared" si="97"/>
        <v>2000</v>
      </c>
      <c r="Z215" s="95">
        <f t="shared" si="97"/>
        <v>-2000</v>
      </c>
      <c r="AA215" s="95">
        <f t="shared" si="97"/>
        <v>0</v>
      </c>
      <c r="AB215" s="95">
        <f t="shared" si="97"/>
        <v>0</v>
      </c>
      <c r="AC215" s="95">
        <f t="shared" si="97"/>
        <v>0</v>
      </c>
    </row>
    <row r="216" spans="1:29" ht="12.75" customHeight="1" thickTop="1" x14ac:dyDescent="0.25">
      <c r="A216" s="68" t="s">
        <v>217</v>
      </c>
      <c r="B216" s="69"/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</row>
    <row r="217" spans="1:29" x14ac:dyDescent="0.25">
      <c r="A217" s="71" t="s">
        <v>195</v>
      </c>
      <c r="B217" s="72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  <c r="AA217" s="73"/>
      <c r="AB217" s="73"/>
      <c r="AC217" s="73"/>
    </row>
    <row r="218" spans="1:29" x14ac:dyDescent="0.25">
      <c r="A218" s="58">
        <v>7</v>
      </c>
      <c r="B218" s="59" t="s">
        <v>196</v>
      </c>
      <c r="C218" s="60">
        <f>+C219+C230+C244+C241</f>
        <v>30000</v>
      </c>
      <c r="D218" s="60">
        <f t="shared" ref="D218:AC218" si="98">+D219+D230+D244+D241</f>
        <v>0</v>
      </c>
      <c r="E218" s="60">
        <f t="shared" si="98"/>
        <v>30000</v>
      </c>
      <c r="F218" s="60">
        <f t="shared" si="98"/>
        <v>0</v>
      </c>
      <c r="G218" s="60">
        <f t="shared" si="98"/>
        <v>30000</v>
      </c>
      <c r="H218" s="60">
        <f t="shared" si="98"/>
        <v>-98.2</v>
      </c>
      <c r="I218" s="60">
        <f t="shared" si="98"/>
        <v>29901.8</v>
      </c>
      <c r="J218" s="60">
        <f t="shared" si="98"/>
        <v>0</v>
      </c>
      <c r="K218" s="60">
        <f t="shared" si="98"/>
        <v>29901.8</v>
      </c>
      <c r="L218" s="60">
        <f t="shared" si="98"/>
        <v>0</v>
      </c>
      <c r="M218" s="60">
        <f t="shared" si="98"/>
        <v>29901.8</v>
      </c>
      <c r="N218" s="60">
        <f t="shared" si="98"/>
        <v>0</v>
      </c>
      <c r="O218" s="60">
        <f t="shared" si="98"/>
        <v>29901.8</v>
      </c>
      <c r="P218" s="60">
        <f t="shared" si="98"/>
        <v>0</v>
      </c>
      <c r="Q218" s="60">
        <f t="shared" si="98"/>
        <v>29901.8</v>
      </c>
      <c r="R218" s="60">
        <f t="shared" si="98"/>
        <v>0</v>
      </c>
      <c r="S218" s="60">
        <f t="shared" si="98"/>
        <v>29901.8</v>
      </c>
      <c r="T218" s="60">
        <f t="shared" si="98"/>
        <v>365.55</v>
      </c>
      <c r="U218" s="60">
        <f t="shared" si="98"/>
        <v>30267.35</v>
      </c>
      <c r="V218" s="60">
        <f t="shared" si="98"/>
        <v>0</v>
      </c>
      <c r="W218" s="60">
        <f t="shared" si="98"/>
        <v>30267.35</v>
      </c>
      <c r="X218" s="60">
        <f t="shared" si="98"/>
        <v>0</v>
      </c>
      <c r="Y218" s="60">
        <f t="shared" si="98"/>
        <v>30267.35</v>
      </c>
      <c r="Z218" s="60">
        <f t="shared" si="98"/>
        <v>25892.769999999997</v>
      </c>
      <c r="AA218" s="60">
        <f t="shared" si="98"/>
        <v>56160.119999999995</v>
      </c>
      <c r="AB218" s="60">
        <f t="shared" si="98"/>
        <v>23617.63</v>
      </c>
      <c r="AC218" s="60">
        <f t="shared" si="98"/>
        <v>32542.489999999998</v>
      </c>
    </row>
    <row r="219" spans="1:29" x14ac:dyDescent="0.25">
      <c r="A219" s="58">
        <v>7.1</v>
      </c>
      <c r="B219" s="59" t="s">
        <v>127</v>
      </c>
      <c r="C219" s="60">
        <f t="shared" ref="C219:AC219" si="99">+C220+C222+C227+C225</f>
        <v>10342.39</v>
      </c>
      <c r="D219" s="60">
        <f t="shared" si="99"/>
        <v>0</v>
      </c>
      <c r="E219" s="60">
        <f t="shared" si="99"/>
        <v>10342.39</v>
      </c>
      <c r="F219" s="60">
        <f t="shared" si="99"/>
        <v>0</v>
      </c>
      <c r="G219" s="60">
        <f t="shared" si="99"/>
        <v>10342.39</v>
      </c>
      <c r="H219" s="60">
        <f t="shared" si="99"/>
        <v>0</v>
      </c>
      <c r="I219" s="60">
        <f t="shared" si="99"/>
        <v>10342.39</v>
      </c>
      <c r="J219" s="60">
        <f t="shared" si="99"/>
        <v>0</v>
      </c>
      <c r="K219" s="60">
        <f t="shared" si="99"/>
        <v>10342.39</v>
      </c>
      <c r="L219" s="60">
        <f t="shared" si="99"/>
        <v>0</v>
      </c>
      <c r="M219" s="60">
        <f t="shared" si="99"/>
        <v>10342.39</v>
      </c>
      <c r="N219" s="60">
        <f t="shared" si="99"/>
        <v>0</v>
      </c>
      <c r="O219" s="60">
        <f t="shared" si="99"/>
        <v>10342.39</v>
      </c>
      <c r="P219" s="60">
        <f t="shared" si="99"/>
        <v>0</v>
      </c>
      <c r="Q219" s="60">
        <f t="shared" si="99"/>
        <v>10342.39</v>
      </c>
      <c r="R219" s="60">
        <f t="shared" si="99"/>
        <v>0</v>
      </c>
      <c r="S219" s="60">
        <f t="shared" si="99"/>
        <v>10342.39</v>
      </c>
      <c r="T219" s="60">
        <f t="shared" si="99"/>
        <v>386.81</v>
      </c>
      <c r="U219" s="60">
        <f t="shared" si="99"/>
        <v>10729.199999999999</v>
      </c>
      <c r="V219" s="60">
        <f t="shared" si="99"/>
        <v>0</v>
      </c>
      <c r="W219" s="60">
        <f t="shared" si="99"/>
        <v>10729.199999999999</v>
      </c>
      <c r="X219" s="60">
        <f t="shared" si="99"/>
        <v>0</v>
      </c>
      <c r="Y219" s="60">
        <f t="shared" si="99"/>
        <v>10729.199999999999</v>
      </c>
      <c r="Z219" s="60">
        <f t="shared" si="99"/>
        <v>-21.259999999999991</v>
      </c>
      <c r="AA219" s="60">
        <f t="shared" si="99"/>
        <v>10707.939999999999</v>
      </c>
      <c r="AB219" s="60">
        <f t="shared" si="99"/>
        <v>10446.83</v>
      </c>
      <c r="AC219" s="60">
        <f t="shared" si="99"/>
        <v>261.1099999999999</v>
      </c>
    </row>
    <row r="220" spans="1:29" x14ac:dyDescent="0.25">
      <c r="A220" s="61" t="s">
        <v>128</v>
      </c>
      <c r="B220" s="62" t="s">
        <v>55</v>
      </c>
      <c r="C220" s="60">
        <f t="shared" ref="C220:AC220" si="100">+C221</f>
        <v>6720</v>
      </c>
      <c r="D220" s="60">
        <f t="shared" si="100"/>
        <v>0</v>
      </c>
      <c r="E220" s="60">
        <f t="shared" si="100"/>
        <v>6720</v>
      </c>
      <c r="F220" s="60">
        <f t="shared" si="100"/>
        <v>0</v>
      </c>
      <c r="G220" s="60">
        <f t="shared" si="100"/>
        <v>6720</v>
      </c>
      <c r="H220" s="60">
        <f t="shared" si="100"/>
        <v>0</v>
      </c>
      <c r="I220" s="60">
        <f t="shared" si="100"/>
        <v>6720</v>
      </c>
      <c r="J220" s="60">
        <f t="shared" si="100"/>
        <v>0</v>
      </c>
      <c r="K220" s="60">
        <f t="shared" si="100"/>
        <v>6720</v>
      </c>
      <c r="L220" s="60">
        <f t="shared" si="100"/>
        <v>0</v>
      </c>
      <c r="M220" s="60">
        <f t="shared" si="100"/>
        <v>6720</v>
      </c>
      <c r="N220" s="60">
        <f t="shared" si="100"/>
        <v>0</v>
      </c>
      <c r="O220" s="60">
        <f t="shared" si="100"/>
        <v>6720</v>
      </c>
      <c r="P220" s="60">
        <f t="shared" si="100"/>
        <v>0</v>
      </c>
      <c r="Q220" s="60">
        <f t="shared" si="100"/>
        <v>6720</v>
      </c>
      <c r="R220" s="60">
        <f t="shared" si="100"/>
        <v>0</v>
      </c>
      <c r="S220" s="60">
        <f t="shared" si="100"/>
        <v>6720</v>
      </c>
      <c r="T220" s="60">
        <f t="shared" si="100"/>
        <v>0</v>
      </c>
      <c r="U220" s="60">
        <f t="shared" si="100"/>
        <v>6720</v>
      </c>
      <c r="V220" s="60">
        <f t="shared" si="100"/>
        <v>0</v>
      </c>
      <c r="W220" s="60">
        <f t="shared" si="100"/>
        <v>6720</v>
      </c>
      <c r="X220" s="60">
        <f t="shared" si="100"/>
        <v>0</v>
      </c>
      <c r="Y220" s="60">
        <f t="shared" si="100"/>
        <v>6720</v>
      </c>
      <c r="Z220" s="60">
        <f t="shared" si="100"/>
        <v>0</v>
      </c>
      <c r="AA220" s="60">
        <f t="shared" si="100"/>
        <v>6720</v>
      </c>
      <c r="AB220" s="60">
        <f t="shared" si="100"/>
        <v>6720</v>
      </c>
      <c r="AC220" s="60">
        <f t="shared" si="100"/>
        <v>0</v>
      </c>
    </row>
    <row r="221" spans="1:29" x14ac:dyDescent="0.3">
      <c r="A221" s="63" t="s">
        <v>197</v>
      </c>
      <c r="B221" s="65" t="s">
        <v>198</v>
      </c>
      <c r="C221" s="14">
        <v>6720</v>
      </c>
      <c r="D221" s="14">
        <v>0</v>
      </c>
      <c r="E221" s="14">
        <f>+C221+D221</f>
        <v>6720</v>
      </c>
      <c r="F221" s="14">
        <v>0</v>
      </c>
      <c r="G221" s="14">
        <f>+E221+F221</f>
        <v>6720</v>
      </c>
      <c r="H221" s="14">
        <v>0</v>
      </c>
      <c r="I221" s="14">
        <f>+G221+H221</f>
        <v>6720</v>
      </c>
      <c r="J221" s="14">
        <v>0</v>
      </c>
      <c r="K221" s="14">
        <f>+I221+J221</f>
        <v>6720</v>
      </c>
      <c r="L221" s="14">
        <v>0</v>
      </c>
      <c r="M221" s="14">
        <f>+K221+L221</f>
        <v>6720</v>
      </c>
      <c r="N221" s="14">
        <v>0</v>
      </c>
      <c r="O221" s="14">
        <f>+M221+N221</f>
        <v>6720</v>
      </c>
      <c r="P221" s="14">
        <v>0</v>
      </c>
      <c r="Q221" s="14">
        <f>+O221+P221</f>
        <v>6720</v>
      </c>
      <c r="R221" s="14">
        <v>0</v>
      </c>
      <c r="S221" s="14">
        <f>+Q221+R221</f>
        <v>6720</v>
      </c>
      <c r="T221" s="14">
        <v>0</v>
      </c>
      <c r="U221" s="14">
        <f>+S221+T221</f>
        <v>6720</v>
      </c>
      <c r="V221" s="14">
        <v>0</v>
      </c>
      <c r="W221" s="14">
        <f>+U221+V221</f>
        <v>6720</v>
      </c>
      <c r="X221" s="14">
        <v>0</v>
      </c>
      <c r="Y221" s="14">
        <f>+W221+X221</f>
        <v>6720</v>
      </c>
      <c r="Z221" s="14">
        <v>0</v>
      </c>
      <c r="AA221" s="14">
        <f>+Y221+Z221</f>
        <v>6720</v>
      </c>
      <c r="AB221" s="14">
        <v>6720</v>
      </c>
      <c r="AC221" s="14">
        <f>+AA221-AB221</f>
        <v>0</v>
      </c>
    </row>
    <row r="222" spans="1:29" x14ac:dyDescent="0.25">
      <c r="A222" s="61" t="s">
        <v>165</v>
      </c>
      <c r="B222" s="59" t="s">
        <v>59</v>
      </c>
      <c r="C222" s="60">
        <f t="shared" ref="C222:AC222" si="101">+C223+C224</f>
        <v>1092.5</v>
      </c>
      <c r="D222" s="60">
        <f t="shared" si="101"/>
        <v>0</v>
      </c>
      <c r="E222" s="60">
        <f t="shared" si="101"/>
        <v>1092.5</v>
      </c>
      <c r="F222" s="60">
        <f t="shared" si="101"/>
        <v>0</v>
      </c>
      <c r="G222" s="60">
        <f t="shared" si="101"/>
        <v>1092.5</v>
      </c>
      <c r="H222" s="60">
        <f t="shared" si="101"/>
        <v>0</v>
      </c>
      <c r="I222" s="60">
        <f t="shared" si="101"/>
        <v>1092.5</v>
      </c>
      <c r="J222" s="60">
        <f t="shared" si="101"/>
        <v>0</v>
      </c>
      <c r="K222" s="60">
        <f t="shared" si="101"/>
        <v>1092.5</v>
      </c>
      <c r="L222" s="60">
        <f t="shared" si="101"/>
        <v>0</v>
      </c>
      <c r="M222" s="60">
        <f t="shared" si="101"/>
        <v>1092.5</v>
      </c>
      <c r="N222" s="60">
        <f t="shared" si="101"/>
        <v>0</v>
      </c>
      <c r="O222" s="60">
        <f t="shared" si="101"/>
        <v>1092.5</v>
      </c>
      <c r="P222" s="60">
        <f t="shared" si="101"/>
        <v>0</v>
      </c>
      <c r="Q222" s="60">
        <f t="shared" si="101"/>
        <v>1092.5</v>
      </c>
      <c r="R222" s="60">
        <f t="shared" si="101"/>
        <v>0</v>
      </c>
      <c r="S222" s="60">
        <f t="shared" si="101"/>
        <v>1092.5</v>
      </c>
      <c r="T222" s="60">
        <f t="shared" si="101"/>
        <v>21.26</v>
      </c>
      <c r="U222" s="60">
        <f t="shared" si="101"/>
        <v>1113.76</v>
      </c>
      <c r="V222" s="60">
        <f t="shared" si="101"/>
        <v>0</v>
      </c>
      <c r="W222" s="60">
        <f t="shared" si="101"/>
        <v>1113.76</v>
      </c>
      <c r="X222" s="60">
        <f t="shared" si="101"/>
        <v>0</v>
      </c>
      <c r="Y222" s="60">
        <f t="shared" si="101"/>
        <v>1113.76</v>
      </c>
      <c r="Z222" s="60">
        <f t="shared" si="101"/>
        <v>0</v>
      </c>
      <c r="AA222" s="60">
        <f t="shared" si="101"/>
        <v>1113.76</v>
      </c>
      <c r="AB222" s="60">
        <f t="shared" si="101"/>
        <v>1113.76</v>
      </c>
      <c r="AC222" s="60">
        <f t="shared" si="101"/>
        <v>0</v>
      </c>
    </row>
    <row r="223" spans="1:29" x14ac:dyDescent="0.3">
      <c r="A223" s="63" t="s">
        <v>129</v>
      </c>
      <c r="B223" s="65" t="s">
        <v>130</v>
      </c>
      <c r="C223" s="14">
        <v>622.5</v>
      </c>
      <c r="D223" s="14">
        <v>0</v>
      </c>
      <c r="E223" s="14">
        <f>+C223+D223</f>
        <v>622.5</v>
      </c>
      <c r="F223" s="14">
        <v>0</v>
      </c>
      <c r="G223" s="14">
        <f>+E223+F223</f>
        <v>622.5</v>
      </c>
      <c r="H223" s="14">
        <v>0</v>
      </c>
      <c r="I223" s="14">
        <f>+G223+H223</f>
        <v>622.5</v>
      </c>
      <c r="J223" s="14">
        <v>0</v>
      </c>
      <c r="K223" s="14">
        <f>+I223+J223</f>
        <v>622.5</v>
      </c>
      <c r="L223" s="14">
        <v>0</v>
      </c>
      <c r="M223" s="14">
        <f>+K223+L223</f>
        <v>622.5</v>
      </c>
      <c r="N223" s="14">
        <v>0</v>
      </c>
      <c r="O223" s="14">
        <f>+M223+N223</f>
        <v>622.5</v>
      </c>
      <c r="P223" s="14">
        <v>0</v>
      </c>
      <c r="Q223" s="14">
        <f>+O223+P223</f>
        <v>622.5</v>
      </c>
      <c r="R223" s="14">
        <v>0</v>
      </c>
      <c r="S223" s="14">
        <f>+Q223+R223</f>
        <v>622.5</v>
      </c>
      <c r="T223" s="14">
        <v>21.26</v>
      </c>
      <c r="U223" s="14">
        <f>+S223+T223</f>
        <v>643.76</v>
      </c>
      <c r="V223" s="14">
        <v>0</v>
      </c>
      <c r="W223" s="14">
        <f>+U223+V223</f>
        <v>643.76</v>
      </c>
      <c r="X223" s="14">
        <v>0</v>
      </c>
      <c r="Y223" s="14">
        <f>+W223+X223</f>
        <v>643.76</v>
      </c>
      <c r="Z223" s="14">
        <v>0</v>
      </c>
      <c r="AA223" s="14">
        <f>+Y223+Z223</f>
        <v>643.76</v>
      </c>
      <c r="AB223" s="14">
        <v>643.76</v>
      </c>
      <c r="AC223" s="14">
        <f>+AA223-AB223</f>
        <v>0</v>
      </c>
    </row>
    <row r="224" spans="1:29" x14ac:dyDescent="0.3">
      <c r="A224" s="63" t="s">
        <v>131</v>
      </c>
      <c r="B224" s="65" t="s">
        <v>132</v>
      </c>
      <c r="C224" s="14">
        <v>470</v>
      </c>
      <c r="D224" s="14">
        <v>0</v>
      </c>
      <c r="E224" s="14">
        <f>+C224+D224</f>
        <v>470</v>
      </c>
      <c r="F224" s="14">
        <v>0</v>
      </c>
      <c r="G224" s="14">
        <f>+E224+F224</f>
        <v>470</v>
      </c>
      <c r="H224" s="14">
        <v>0</v>
      </c>
      <c r="I224" s="14">
        <f>+G224+H224</f>
        <v>470</v>
      </c>
      <c r="J224" s="14">
        <v>0</v>
      </c>
      <c r="K224" s="14">
        <f>+I224+J224</f>
        <v>470</v>
      </c>
      <c r="L224" s="14">
        <v>0</v>
      </c>
      <c r="M224" s="14">
        <f>+K224+L224</f>
        <v>470</v>
      </c>
      <c r="N224" s="14">
        <v>0</v>
      </c>
      <c r="O224" s="14">
        <f>+M224+N224</f>
        <v>470</v>
      </c>
      <c r="P224" s="14">
        <v>0</v>
      </c>
      <c r="Q224" s="14">
        <f>+O224+P224</f>
        <v>470</v>
      </c>
      <c r="R224" s="14">
        <v>0</v>
      </c>
      <c r="S224" s="14">
        <f>+Q224+R224</f>
        <v>470</v>
      </c>
      <c r="T224" s="14">
        <v>0</v>
      </c>
      <c r="U224" s="14">
        <f>+S224+T224</f>
        <v>470</v>
      </c>
      <c r="V224" s="14">
        <v>0</v>
      </c>
      <c r="W224" s="14">
        <f>+U224+V224</f>
        <v>470</v>
      </c>
      <c r="X224" s="14">
        <v>0</v>
      </c>
      <c r="Y224" s="14">
        <f>+W224+X224</f>
        <v>470</v>
      </c>
      <c r="Z224" s="14">
        <v>0</v>
      </c>
      <c r="AA224" s="14">
        <f>+Y224+Z224</f>
        <v>470</v>
      </c>
      <c r="AB224" s="14">
        <v>470</v>
      </c>
      <c r="AC224" s="14">
        <f>+AA224-AB224</f>
        <v>0</v>
      </c>
    </row>
    <row r="225" spans="1:29" x14ac:dyDescent="0.25">
      <c r="A225" s="40" t="s">
        <v>133</v>
      </c>
      <c r="B225" s="43" t="s">
        <v>65</v>
      </c>
      <c r="C225" s="60">
        <f t="shared" ref="C225:AC225" si="102">+C226</f>
        <v>1000</v>
      </c>
      <c r="D225" s="60">
        <f t="shared" si="102"/>
        <v>0</v>
      </c>
      <c r="E225" s="60">
        <f t="shared" si="102"/>
        <v>1000</v>
      </c>
      <c r="F225" s="60">
        <f t="shared" si="102"/>
        <v>0</v>
      </c>
      <c r="G225" s="60">
        <f t="shared" si="102"/>
        <v>1000</v>
      </c>
      <c r="H225" s="60">
        <f t="shared" si="102"/>
        <v>0</v>
      </c>
      <c r="I225" s="60">
        <f t="shared" si="102"/>
        <v>1000</v>
      </c>
      <c r="J225" s="60">
        <f t="shared" si="102"/>
        <v>0</v>
      </c>
      <c r="K225" s="60">
        <f t="shared" si="102"/>
        <v>1000</v>
      </c>
      <c r="L225" s="60">
        <f t="shared" si="102"/>
        <v>0</v>
      </c>
      <c r="M225" s="60">
        <f t="shared" si="102"/>
        <v>1000</v>
      </c>
      <c r="N225" s="60">
        <f t="shared" si="102"/>
        <v>0</v>
      </c>
      <c r="O225" s="60">
        <f t="shared" si="102"/>
        <v>1000</v>
      </c>
      <c r="P225" s="60">
        <f t="shared" si="102"/>
        <v>0</v>
      </c>
      <c r="Q225" s="60">
        <f t="shared" si="102"/>
        <v>1000</v>
      </c>
      <c r="R225" s="60">
        <f t="shared" si="102"/>
        <v>0</v>
      </c>
      <c r="S225" s="60">
        <f t="shared" si="102"/>
        <v>1000</v>
      </c>
      <c r="T225" s="60">
        <f t="shared" si="102"/>
        <v>365.55</v>
      </c>
      <c r="U225" s="60">
        <f t="shared" si="102"/>
        <v>1365.55</v>
      </c>
      <c r="V225" s="60">
        <f t="shared" si="102"/>
        <v>0</v>
      </c>
      <c r="W225" s="60">
        <f t="shared" si="102"/>
        <v>1365.55</v>
      </c>
      <c r="X225" s="60">
        <f t="shared" si="102"/>
        <v>0</v>
      </c>
      <c r="Y225" s="60">
        <f t="shared" si="102"/>
        <v>1365.55</v>
      </c>
      <c r="Z225" s="60">
        <f t="shared" si="102"/>
        <v>-77.930000000000064</v>
      </c>
      <c r="AA225" s="60">
        <f t="shared" si="102"/>
        <v>1287.6199999999999</v>
      </c>
      <c r="AB225" s="60">
        <f t="shared" si="102"/>
        <v>1026.51</v>
      </c>
      <c r="AC225" s="60">
        <f t="shared" si="102"/>
        <v>261.1099999999999</v>
      </c>
    </row>
    <row r="226" spans="1:29" x14ac:dyDescent="0.3">
      <c r="A226" s="34" t="s">
        <v>134</v>
      </c>
      <c r="B226" s="13" t="s">
        <v>135</v>
      </c>
      <c r="C226" s="14">
        <v>1000</v>
      </c>
      <c r="D226" s="14">
        <v>0</v>
      </c>
      <c r="E226" s="14">
        <f>+C226+D226</f>
        <v>1000</v>
      </c>
      <c r="F226" s="14">
        <v>0</v>
      </c>
      <c r="G226" s="14">
        <f>+E226+F226</f>
        <v>1000</v>
      </c>
      <c r="H226" s="14">
        <v>0</v>
      </c>
      <c r="I226" s="14">
        <f>+G226+H226</f>
        <v>1000</v>
      </c>
      <c r="J226" s="14">
        <v>0</v>
      </c>
      <c r="K226" s="14">
        <f>+I226+J226</f>
        <v>1000</v>
      </c>
      <c r="L226" s="14">
        <v>0</v>
      </c>
      <c r="M226" s="14">
        <f>+K226+L226</f>
        <v>1000</v>
      </c>
      <c r="N226" s="14">
        <v>0</v>
      </c>
      <c r="O226" s="14">
        <f>+M226+N226</f>
        <v>1000</v>
      </c>
      <c r="P226" s="14">
        <v>0</v>
      </c>
      <c r="Q226" s="14">
        <f>+O226+P226</f>
        <v>1000</v>
      </c>
      <c r="R226" s="14">
        <v>0</v>
      </c>
      <c r="S226" s="14">
        <f>+Q226+R226</f>
        <v>1000</v>
      </c>
      <c r="T226" s="14">
        <v>365.55</v>
      </c>
      <c r="U226" s="14">
        <f>+S226+T226</f>
        <v>1365.55</v>
      </c>
      <c r="V226" s="14">
        <v>0</v>
      </c>
      <c r="W226" s="14">
        <f>+U226+V226</f>
        <v>1365.55</v>
      </c>
      <c r="X226" s="14">
        <v>0</v>
      </c>
      <c r="Y226" s="14">
        <f>+W226+X226</f>
        <v>1365.55</v>
      </c>
      <c r="Z226" s="14">
        <f>1287.62-1365.55</f>
        <v>-77.930000000000064</v>
      </c>
      <c r="AA226" s="14">
        <f>+Y226+Z226</f>
        <v>1287.6199999999999</v>
      </c>
      <c r="AB226" s="14">
        <v>1026.51</v>
      </c>
      <c r="AC226" s="14">
        <f>+AA226-AB226</f>
        <v>261.1099999999999</v>
      </c>
    </row>
    <row r="227" spans="1:29" x14ac:dyDescent="0.25">
      <c r="A227" s="61" t="s">
        <v>136</v>
      </c>
      <c r="B227" s="59" t="s">
        <v>69</v>
      </c>
      <c r="C227" s="60">
        <f t="shared" ref="C227:AC227" si="103">+C229+C228</f>
        <v>1529.8899999999999</v>
      </c>
      <c r="D227" s="60">
        <f t="shared" si="103"/>
        <v>0</v>
      </c>
      <c r="E227" s="60">
        <f t="shared" si="103"/>
        <v>1529.8899999999999</v>
      </c>
      <c r="F227" s="60">
        <f t="shared" si="103"/>
        <v>0</v>
      </c>
      <c r="G227" s="60">
        <f t="shared" si="103"/>
        <v>1529.8899999999999</v>
      </c>
      <c r="H227" s="60">
        <f t="shared" si="103"/>
        <v>0</v>
      </c>
      <c r="I227" s="60">
        <f t="shared" si="103"/>
        <v>1529.8899999999999</v>
      </c>
      <c r="J227" s="60">
        <f t="shared" si="103"/>
        <v>0</v>
      </c>
      <c r="K227" s="60">
        <f t="shared" si="103"/>
        <v>1529.8899999999999</v>
      </c>
      <c r="L227" s="60">
        <f t="shared" si="103"/>
        <v>0</v>
      </c>
      <c r="M227" s="60">
        <f t="shared" si="103"/>
        <v>1529.8899999999999</v>
      </c>
      <c r="N227" s="60">
        <f t="shared" si="103"/>
        <v>0</v>
      </c>
      <c r="O227" s="60">
        <f t="shared" si="103"/>
        <v>1529.8899999999999</v>
      </c>
      <c r="P227" s="60">
        <f t="shared" si="103"/>
        <v>0</v>
      </c>
      <c r="Q227" s="60">
        <f t="shared" si="103"/>
        <v>1529.8899999999999</v>
      </c>
      <c r="R227" s="60">
        <f t="shared" si="103"/>
        <v>0</v>
      </c>
      <c r="S227" s="60">
        <f t="shared" si="103"/>
        <v>1529.8899999999999</v>
      </c>
      <c r="T227" s="60">
        <f t="shared" si="103"/>
        <v>0</v>
      </c>
      <c r="U227" s="60">
        <f t="shared" si="103"/>
        <v>1529.8899999999999</v>
      </c>
      <c r="V227" s="60">
        <f t="shared" si="103"/>
        <v>0</v>
      </c>
      <c r="W227" s="60">
        <f t="shared" si="103"/>
        <v>1529.8899999999999</v>
      </c>
      <c r="X227" s="60">
        <f t="shared" si="103"/>
        <v>0</v>
      </c>
      <c r="Y227" s="60">
        <f t="shared" si="103"/>
        <v>1529.8899999999999</v>
      </c>
      <c r="Z227" s="60">
        <f t="shared" si="103"/>
        <v>56.670000000000073</v>
      </c>
      <c r="AA227" s="60">
        <f t="shared" si="103"/>
        <v>1586.56</v>
      </c>
      <c r="AB227" s="60">
        <f t="shared" si="103"/>
        <v>1586.56</v>
      </c>
      <c r="AC227" s="60">
        <f t="shared" si="103"/>
        <v>0</v>
      </c>
    </row>
    <row r="228" spans="1:29" x14ac:dyDescent="0.3">
      <c r="A228" s="63" t="s">
        <v>137</v>
      </c>
      <c r="B228" s="65" t="s">
        <v>71</v>
      </c>
      <c r="C228" s="14">
        <v>907.61</v>
      </c>
      <c r="D228" s="14">
        <v>0</v>
      </c>
      <c r="E228" s="14">
        <f>+C228+D228</f>
        <v>907.61</v>
      </c>
      <c r="F228" s="14">
        <v>0</v>
      </c>
      <c r="G228" s="14">
        <f>+E228+F228</f>
        <v>907.61</v>
      </c>
      <c r="H228" s="14">
        <v>0</v>
      </c>
      <c r="I228" s="14">
        <f>+G228+H228</f>
        <v>907.61</v>
      </c>
      <c r="J228" s="14">
        <v>0</v>
      </c>
      <c r="K228" s="14">
        <f>+I228+J228</f>
        <v>907.61</v>
      </c>
      <c r="L228" s="14">
        <v>0</v>
      </c>
      <c r="M228" s="14">
        <f>+K228+L228</f>
        <v>907.61</v>
      </c>
      <c r="N228" s="14">
        <v>0</v>
      </c>
      <c r="O228" s="14">
        <f>+M228+N228</f>
        <v>907.61</v>
      </c>
      <c r="P228" s="14">
        <v>0</v>
      </c>
      <c r="Q228" s="14">
        <f>+O228+P228</f>
        <v>907.61</v>
      </c>
      <c r="R228" s="14">
        <v>0</v>
      </c>
      <c r="S228" s="14">
        <f>+Q228+R228</f>
        <v>907.61</v>
      </c>
      <c r="T228" s="14">
        <v>0</v>
      </c>
      <c r="U228" s="14">
        <f>+S228+T228</f>
        <v>907.61</v>
      </c>
      <c r="V228" s="14">
        <v>0</v>
      </c>
      <c r="W228" s="14">
        <f>+U228+V228</f>
        <v>907.61</v>
      </c>
      <c r="X228" s="14">
        <v>0</v>
      </c>
      <c r="Y228" s="14">
        <f>+W228+X228</f>
        <v>907.61</v>
      </c>
      <c r="Z228" s="14">
        <f>941.24-907.61</f>
        <v>33.629999999999995</v>
      </c>
      <c r="AA228" s="14">
        <f>+Y228+Z228</f>
        <v>941.24</v>
      </c>
      <c r="AB228" s="14">
        <v>941.24</v>
      </c>
      <c r="AC228" s="14">
        <f>+AA228-AB228</f>
        <v>0</v>
      </c>
    </row>
    <row r="229" spans="1:29" x14ac:dyDescent="0.3">
      <c r="A229" s="63" t="s">
        <v>138</v>
      </c>
      <c r="B229" s="65" t="s">
        <v>139</v>
      </c>
      <c r="C229" s="14">
        <v>622.28</v>
      </c>
      <c r="D229" s="14">
        <v>0</v>
      </c>
      <c r="E229" s="14">
        <f>+C229+D229</f>
        <v>622.28</v>
      </c>
      <c r="F229" s="14">
        <v>0</v>
      </c>
      <c r="G229" s="14">
        <f>+E229+F229</f>
        <v>622.28</v>
      </c>
      <c r="H229" s="14">
        <v>0</v>
      </c>
      <c r="I229" s="14">
        <f>+G229+H229</f>
        <v>622.28</v>
      </c>
      <c r="J229" s="14">
        <v>0</v>
      </c>
      <c r="K229" s="14">
        <f>+I229+J229</f>
        <v>622.28</v>
      </c>
      <c r="L229" s="14">
        <v>0</v>
      </c>
      <c r="M229" s="14">
        <f>+K229+L229</f>
        <v>622.28</v>
      </c>
      <c r="N229" s="14">
        <v>0</v>
      </c>
      <c r="O229" s="14">
        <f>+M229+N229</f>
        <v>622.28</v>
      </c>
      <c r="P229" s="14">
        <v>0</v>
      </c>
      <c r="Q229" s="14">
        <f>+O229+P229</f>
        <v>622.28</v>
      </c>
      <c r="R229" s="14">
        <v>0</v>
      </c>
      <c r="S229" s="14">
        <f>+Q229+R229</f>
        <v>622.28</v>
      </c>
      <c r="T229" s="14">
        <v>0</v>
      </c>
      <c r="U229" s="14">
        <f>+S229+T229</f>
        <v>622.28</v>
      </c>
      <c r="V229" s="14">
        <v>0</v>
      </c>
      <c r="W229" s="14">
        <f>+U229+V229</f>
        <v>622.28</v>
      </c>
      <c r="X229" s="14">
        <v>0</v>
      </c>
      <c r="Y229" s="14">
        <f>+W229+X229</f>
        <v>622.28</v>
      </c>
      <c r="Z229" s="14">
        <f>645.32-622.28</f>
        <v>23.040000000000077</v>
      </c>
      <c r="AA229" s="14">
        <f>+Y229+Z229</f>
        <v>645.32000000000005</v>
      </c>
      <c r="AB229" s="14">
        <v>645.32000000000005</v>
      </c>
      <c r="AC229" s="14">
        <f>+AA229-AB229</f>
        <v>0</v>
      </c>
    </row>
    <row r="230" spans="1:29" x14ac:dyDescent="0.25">
      <c r="A230" s="50">
        <v>7.3</v>
      </c>
      <c r="B230" s="43" t="s">
        <v>140</v>
      </c>
      <c r="C230" s="60">
        <f t="shared" ref="C230:AC230" si="104">+C233+C237+C231+C235</f>
        <v>18707.61</v>
      </c>
      <c r="D230" s="60">
        <f t="shared" si="104"/>
        <v>0</v>
      </c>
      <c r="E230" s="60">
        <f t="shared" si="104"/>
        <v>18707.61</v>
      </c>
      <c r="F230" s="60">
        <f t="shared" si="104"/>
        <v>0</v>
      </c>
      <c r="G230" s="60">
        <f t="shared" si="104"/>
        <v>18707.61</v>
      </c>
      <c r="H230" s="60">
        <f t="shared" si="104"/>
        <v>0</v>
      </c>
      <c r="I230" s="60">
        <f t="shared" si="104"/>
        <v>18707.61</v>
      </c>
      <c r="J230" s="60">
        <f t="shared" si="104"/>
        <v>0</v>
      </c>
      <c r="K230" s="60">
        <f t="shared" si="104"/>
        <v>18707.61</v>
      </c>
      <c r="L230" s="60">
        <f t="shared" si="104"/>
        <v>0</v>
      </c>
      <c r="M230" s="60">
        <f t="shared" si="104"/>
        <v>18707.61</v>
      </c>
      <c r="N230" s="60">
        <f t="shared" si="104"/>
        <v>0</v>
      </c>
      <c r="O230" s="60">
        <f t="shared" si="104"/>
        <v>18707.61</v>
      </c>
      <c r="P230" s="60">
        <f t="shared" si="104"/>
        <v>0</v>
      </c>
      <c r="Q230" s="60">
        <f t="shared" si="104"/>
        <v>18707.61</v>
      </c>
      <c r="R230" s="60">
        <f t="shared" si="104"/>
        <v>0</v>
      </c>
      <c r="S230" s="60">
        <f t="shared" si="104"/>
        <v>18707.61</v>
      </c>
      <c r="T230" s="60">
        <f t="shared" si="104"/>
        <v>0</v>
      </c>
      <c r="U230" s="60">
        <f t="shared" si="104"/>
        <v>18707.61</v>
      </c>
      <c r="V230" s="60">
        <f t="shared" si="104"/>
        <v>0</v>
      </c>
      <c r="W230" s="60">
        <f t="shared" si="104"/>
        <v>18707.61</v>
      </c>
      <c r="X230" s="60">
        <f t="shared" si="104"/>
        <v>0</v>
      </c>
      <c r="Y230" s="60">
        <f t="shared" si="104"/>
        <v>18707.61</v>
      </c>
      <c r="Z230" s="60">
        <f t="shared" si="104"/>
        <v>-722.01000000000067</v>
      </c>
      <c r="AA230" s="60">
        <f t="shared" si="104"/>
        <v>17985.599999999999</v>
      </c>
      <c r="AB230" s="60">
        <f t="shared" si="104"/>
        <v>12394.96</v>
      </c>
      <c r="AC230" s="60">
        <f t="shared" si="104"/>
        <v>5590.6399999999994</v>
      </c>
    </row>
    <row r="231" spans="1:29" x14ac:dyDescent="0.25">
      <c r="A231" s="40" t="s">
        <v>141</v>
      </c>
      <c r="B231" s="43" t="s">
        <v>83</v>
      </c>
      <c r="C231" s="11">
        <f t="shared" ref="C231:AC231" si="105">+C232</f>
        <v>3000</v>
      </c>
      <c r="D231" s="11">
        <f t="shared" si="105"/>
        <v>0</v>
      </c>
      <c r="E231" s="11">
        <f t="shared" si="105"/>
        <v>3000</v>
      </c>
      <c r="F231" s="11">
        <f t="shared" si="105"/>
        <v>0</v>
      </c>
      <c r="G231" s="11">
        <f t="shared" si="105"/>
        <v>3000</v>
      </c>
      <c r="H231" s="11">
        <f t="shared" si="105"/>
        <v>0</v>
      </c>
      <c r="I231" s="11">
        <f t="shared" si="105"/>
        <v>3000</v>
      </c>
      <c r="J231" s="11">
        <f t="shared" si="105"/>
        <v>0</v>
      </c>
      <c r="K231" s="11">
        <f t="shared" si="105"/>
        <v>3000</v>
      </c>
      <c r="L231" s="11">
        <f t="shared" si="105"/>
        <v>0</v>
      </c>
      <c r="M231" s="11">
        <f t="shared" si="105"/>
        <v>3000</v>
      </c>
      <c r="N231" s="11">
        <f t="shared" si="105"/>
        <v>0</v>
      </c>
      <c r="O231" s="11">
        <f t="shared" si="105"/>
        <v>3000</v>
      </c>
      <c r="P231" s="11">
        <f t="shared" si="105"/>
        <v>0</v>
      </c>
      <c r="Q231" s="11">
        <f t="shared" si="105"/>
        <v>3000</v>
      </c>
      <c r="R231" s="11">
        <f t="shared" si="105"/>
        <v>612.65</v>
      </c>
      <c r="S231" s="11">
        <f t="shared" si="105"/>
        <v>3612.65</v>
      </c>
      <c r="T231" s="11">
        <f t="shared" si="105"/>
        <v>0</v>
      </c>
      <c r="U231" s="11">
        <f t="shared" si="105"/>
        <v>3612.65</v>
      </c>
      <c r="V231" s="11">
        <f t="shared" si="105"/>
        <v>0</v>
      </c>
      <c r="W231" s="11">
        <f t="shared" si="105"/>
        <v>3612.65</v>
      </c>
      <c r="X231" s="11">
        <f t="shared" si="105"/>
        <v>0</v>
      </c>
      <c r="Y231" s="11">
        <f t="shared" si="105"/>
        <v>3612.65</v>
      </c>
      <c r="Z231" s="11">
        <f t="shared" si="105"/>
        <v>699.99999999999955</v>
      </c>
      <c r="AA231" s="11">
        <f t="shared" si="105"/>
        <v>4312.6499999999996</v>
      </c>
      <c r="AB231" s="11">
        <f t="shared" si="105"/>
        <v>4045.75</v>
      </c>
      <c r="AC231" s="11">
        <f t="shared" si="105"/>
        <v>266.89999999999964</v>
      </c>
    </row>
    <row r="232" spans="1:29" x14ac:dyDescent="0.3">
      <c r="A232" s="41" t="s">
        <v>142</v>
      </c>
      <c r="B232" s="42" t="s">
        <v>143</v>
      </c>
      <c r="C232" s="14">
        <v>3000</v>
      </c>
      <c r="D232" s="14">
        <v>0</v>
      </c>
      <c r="E232" s="14">
        <f>+C232+D232</f>
        <v>3000</v>
      </c>
      <c r="F232" s="14">
        <v>0</v>
      </c>
      <c r="G232" s="14">
        <f>+E232+F232</f>
        <v>3000</v>
      </c>
      <c r="H232" s="14">
        <v>0</v>
      </c>
      <c r="I232" s="14">
        <f>+G232+H232</f>
        <v>3000</v>
      </c>
      <c r="J232" s="14">
        <v>0</v>
      </c>
      <c r="K232" s="14">
        <f>+I232+J232</f>
        <v>3000</v>
      </c>
      <c r="L232" s="14">
        <v>0</v>
      </c>
      <c r="M232" s="14">
        <f>+K232+L232</f>
        <v>3000</v>
      </c>
      <c r="N232" s="14">
        <v>0</v>
      </c>
      <c r="O232" s="14">
        <f>+M232+N232</f>
        <v>3000</v>
      </c>
      <c r="P232" s="14">
        <v>0</v>
      </c>
      <c r="Q232" s="14">
        <f>+O232+P232</f>
        <v>3000</v>
      </c>
      <c r="R232" s="14">
        <v>612.65</v>
      </c>
      <c r="S232" s="14">
        <f>+Q232+R232</f>
        <v>3612.65</v>
      </c>
      <c r="T232" s="14">
        <v>0</v>
      </c>
      <c r="U232" s="14">
        <f>+S232+T232</f>
        <v>3612.65</v>
      </c>
      <c r="V232" s="14">
        <v>0</v>
      </c>
      <c r="W232" s="14">
        <f>+U232+V232</f>
        <v>3612.65</v>
      </c>
      <c r="X232" s="14">
        <v>0</v>
      </c>
      <c r="Y232" s="14">
        <f>+W232+X232</f>
        <v>3612.65</v>
      </c>
      <c r="Z232" s="14">
        <f>4312.65-3612.65</f>
        <v>699.99999999999955</v>
      </c>
      <c r="AA232" s="14">
        <f>+Y232+Z232</f>
        <v>4312.6499999999996</v>
      </c>
      <c r="AB232" s="14">
        <v>4045.75</v>
      </c>
      <c r="AC232" s="14">
        <f>+AA232-AB232</f>
        <v>266.89999999999964</v>
      </c>
    </row>
    <row r="233" spans="1:29" x14ac:dyDescent="0.25">
      <c r="A233" s="58" t="s">
        <v>146</v>
      </c>
      <c r="B233" s="59" t="s">
        <v>147</v>
      </c>
      <c r="C233" s="60">
        <f t="shared" ref="C233:AC233" si="106">+C234</f>
        <v>4800</v>
      </c>
      <c r="D233" s="60">
        <f t="shared" si="106"/>
        <v>0</v>
      </c>
      <c r="E233" s="60">
        <f t="shared" si="106"/>
        <v>4800</v>
      </c>
      <c r="F233" s="60">
        <f t="shared" si="106"/>
        <v>0</v>
      </c>
      <c r="G233" s="60">
        <f t="shared" si="106"/>
        <v>4800</v>
      </c>
      <c r="H233" s="60">
        <f t="shared" si="106"/>
        <v>0</v>
      </c>
      <c r="I233" s="60">
        <f t="shared" si="106"/>
        <v>4800</v>
      </c>
      <c r="J233" s="60">
        <f t="shared" si="106"/>
        <v>0</v>
      </c>
      <c r="K233" s="60">
        <f t="shared" si="106"/>
        <v>4800</v>
      </c>
      <c r="L233" s="60">
        <f t="shared" si="106"/>
        <v>0</v>
      </c>
      <c r="M233" s="60">
        <f t="shared" si="106"/>
        <v>4800</v>
      </c>
      <c r="N233" s="60">
        <f t="shared" si="106"/>
        <v>0</v>
      </c>
      <c r="O233" s="60">
        <f t="shared" si="106"/>
        <v>4800</v>
      </c>
      <c r="P233" s="60">
        <f t="shared" si="106"/>
        <v>0</v>
      </c>
      <c r="Q233" s="60">
        <f t="shared" si="106"/>
        <v>4800</v>
      </c>
      <c r="R233" s="60">
        <f t="shared" si="106"/>
        <v>-626.79</v>
      </c>
      <c r="S233" s="60">
        <f t="shared" si="106"/>
        <v>4173.21</v>
      </c>
      <c r="T233" s="60">
        <f t="shared" si="106"/>
        <v>0</v>
      </c>
      <c r="U233" s="60">
        <f t="shared" si="106"/>
        <v>4173.21</v>
      </c>
      <c r="V233" s="60">
        <f t="shared" si="106"/>
        <v>0</v>
      </c>
      <c r="W233" s="60">
        <f t="shared" si="106"/>
        <v>4173.21</v>
      </c>
      <c r="X233" s="60">
        <f t="shared" si="106"/>
        <v>0</v>
      </c>
      <c r="Y233" s="60">
        <f t="shared" si="106"/>
        <v>4173.21</v>
      </c>
      <c r="Z233" s="60">
        <f t="shared" si="106"/>
        <v>0</v>
      </c>
      <c r="AA233" s="60">
        <f t="shared" si="106"/>
        <v>4173.21</v>
      </c>
      <c r="AB233" s="60">
        <f t="shared" si="106"/>
        <v>1584.73</v>
      </c>
      <c r="AC233" s="60">
        <f t="shared" si="106"/>
        <v>2588.48</v>
      </c>
    </row>
    <row r="234" spans="1:29" x14ac:dyDescent="0.3">
      <c r="A234" s="63" t="s">
        <v>199</v>
      </c>
      <c r="B234" s="74" t="s">
        <v>200</v>
      </c>
      <c r="C234" s="14">
        <v>4800</v>
      </c>
      <c r="D234" s="14">
        <v>0</v>
      </c>
      <c r="E234" s="14">
        <f>+C234+D234</f>
        <v>4800</v>
      </c>
      <c r="F234" s="14">
        <v>0</v>
      </c>
      <c r="G234" s="14">
        <f>+E234+F234</f>
        <v>4800</v>
      </c>
      <c r="H234" s="14">
        <v>0</v>
      </c>
      <c r="I234" s="14">
        <f>+G234+H234</f>
        <v>4800</v>
      </c>
      <c r="J234" s="14">
        <v>0</v>
      </c>
      <c r="K234" s="14">
        <f>+I234+J234</f>
        <v>4800</v>
      </c>
      <c r="L234" s="14">
        <v>0</v>
      </c>
      <c r="M234" s="14">
        <f>+K234+L234</f>
        <v>4800</v>
      </c>
      <c r="N234" s="14">
        <v>0</v>
      </c>
      <c r="O234" s="14">
        <f>+M234+N234</f>
        <v>4800</v>
      </c>
      <c r="P234" s="14">
        <v>0</v>
      </c>
      <c r="Q234" s="14">
        <f>+O234+P234</f>
        <v>4800</v>
      </c>
      <c r="R234" s="14">
        <v>-626.79</v>
      </c>
      <c r="S234" s="14">
        <f>+Q234+R234</f>
        <v>4173.21</v>
      </c>
      <c r="T234" s="14">
        <v>0</v>
      </c>
      <c r="U234" s="14">
        <f>+S234+T234</f>
        <v>4173.21</v>
      </c>
      <c r="V234" s="14">
        <v>0</v>
      </c>
      <c r="W234" s="14">
        <f>+U234+V234</f>
        <v>4173.21</v>
      </c>
      <c r="X234" s="14">
        <v>0</v>
      </c>
      <c r="Y234" s="14">
        <f>+W234+X234</f>
        <v>4173.21</v>
      </c>
      <c r="Z234" s="14">
        <v>0</v>
      </c>
      <c r="AA234" s="14">
        <f>+Y234+Z234</f>
        <v>4173.21</v>
      </c>
      <c r="AB234" s="14">
        <v>1584.73</v>
      </c>
      <c r="AC234" s="14">
        <f>+AA234-AB234</f>
        <v>2588.48</v>
      </c>
    </row>
    <row r="235" spans="1:29" x14ac:dyDescent="0.25">
      <c r="A235" s="50" t="s">
        <v>182</v>
      </c>
      <c r="B235" s="10" t="s">
        <v>183</v>
      </c>
      <c r="C235" s="60">
        <f t="shared" ref="C235:AC235" si="107">+C236</f>
        <v>4557.6099999999997</v>
      </c>
      <c r="D235" s="60">
        <f t="shared" si="107"/>
        <v>0</v>
      </c>
      <c r="E235" s="60">
        <f t="shared" si="107"/>
        <v>4557.6099999999997</v>
      </c>
      <c r="F235" s="60">
        <f t="shared" si="107"/>
        <v>0</v>
      </c>
      <c r="G235" s="60">
        <f t="shared" si="107"/>
        <v>4557.6099999999997</v>
      </c>
      <c r="H235" s="60">
        <f t="shared" si="107"/>
        <v>0</v>
      </c>
      <c r="I235" s="60">
        <f t="shared" si="107"/>
        <v>4557.6099999999997</v>
      </c>
      <c r="J235" s="60">
        <f t="shared" si="107"/>
        <v>0</v>
      </c>
      <c r="K235" s="60">
        <f t="shared" si="107"/>
        <v>4557.6099999999997</v>
      </c>
      <c r="L235" s="60">
        <f t="shared" si="107"/>
        <v>0</v>
      </c>
      <c r="M235" s="60">
        <f t="shared" si="107"/>
        <v>4557.6099999999997</v>
      </c>
      <c r="N235" s="60">
        <f t="shared" si="107"/>
        <v>0</v>
      </c>
      <c r="O235" s="60">
        <f t="shared" si="107"/>
        <v>4557.6099999999997</v>
      </c>
      <c r="P235" s="60">
        <f t="shared" si="107"/>
        <v>0</v>
      </c>
      <c r="Q235" s="60">
        <f t="shared" si="107"/>
        <v>4557.6099999999997</v>
      </c>
      <c r="R235" s="60">
        <f t="shared" si="107"/>
        <v>0</v>
      </c>
      <c r="S235" s="60">
        <f t="shared" si="107"/>
        <v>4557.6099999999997</v>
      </c>
      <c r="T235" s="60">
        <f t="shared" si="107"/>
        <v>0</v>
      </c>
      <c r="U235" s="60">
        <f t="shared" si="107"/>
        <v>4557.6099999999997</v>
      </c>
      <c r="V235" s="60">
        <f t="shared" si="107"/>
        <v>0</v>
      </c>
      <c r="W235" s="60">
        <f t="shared" si="107"/>
        <v>4557.6099999999997</v>
      </c>
      <c r="X235" s="60">
        <f t="shared" si="107"/>
        <v>0</v>
      </c>
      <c r="Y235" s="60">
        <f t="shared" si="107"/>
        <v>4557.6099999999997</v>
      </c>
      <c r="Z235" s="60">
        <f t="shared" si="107"/>
        <v>0</v>
      </c>
      <c r="AA235" s="60">
        <f t="shared" si="107"/>
        <v>4557.6099999999997</v>
      </c>
      <c r="AB235" s="60">
        <f t="shared" si="107"/>
        <v>2950</v>
      </c>
      <c r="AC235" s="60">
        <f t="shared" si="107"/>
        <v>1607.6099999999997</v>
      </c>
    </row>
    <row r="236" spans="1:29" x14ac:dyDescent="0.3">
      <c r="A236" s="75" t="s">
        <v>201</v>
      </c>
      <c r="B236" s="65" t="s">
        <v>202</v>
      </c>
      <c r="C236" s="14">
        <v>4557.6099999999997</v>
      </c>
      <c r="D236" s="14">
        <v>0</v>
      </c>
      <c r="E236" s="14">
        <f>+C236+D236</f>
        <v>4557.6099999999997</v>
      </c>
      <c r="F236" s="14">
        <v>0</v>
      </c>
      <c r="G236" s="14">
        <f>+E236+F236</f>
        <v>4557.6099999999997</v>
      </c>
      <c r="H236" s="14">
        <v>0</v>
      </c>
      <c r="I236" s="14">
        <f>+G236+H236</f>
        <v>4557.6099999999997</v>
      </c>
      <c r="J236" s="14">
        <v>0</v>
      </c>
      <c r="K236" s="14">
        <f>+I236+J236</f>
        <v>4557.6099999999997</v>
      </c>
      <c r="L236" s="14">
        <v>0</v>
      </c>
      <c r="M236" s="14">
        <f>+K236+L236</f>
        <v>4557.6099999999997</v>
      </c>
      <c r="N236" s="14">
        <v>0</v>
      </c>
      <c r="O236" s="14">
        <f>+M236+N236</f>
        <v>4557.6099999999997</v>
      </c>
      <c r="P236" s="14">
        <v>0</v>
      </c>
      <c r="Q236" s="14">
        <f>+O236+P236</f>
        <v>4557.6099999999997</v>
      </c>
      <c r="R236" s="14">
        <v>0</v>
      </c>
      <c r="S236" s="14">
        <f>+Q236+R236</f>
        <v>4557.6099999999997</v>
      </c>
      <c r="T236" s="14">
        <v>0</v>
      </c>
      <c r="U236" s="14">
        <f>+S236+T236</f>
        <v>4557.6099999999997</v>
      </c>
      <c r="V236" s="14">
        <v>0</v>
      </c>
      <c r="W236" s="14">
        <f>+U236+V236</f>
        <v>4557.6099999999997</v>
      </c>
      <c r="X236" s="14">
        <v>0</v>
      </c>
      <c r="Y236" s="14">
        <f>+W236+X236</f>
        <v>4557.6099999999997</v>
      </c>
      <c r="Z236" s="14">
        <v>0</v>
      </c>
      <c r="AA236" s="14">
        <f>+Y236+Z236</f>
        <v>4557.6099999999997</v>
      </c>
      <c r="AB236" s="14">
        <v>2950</v>
      </c>
      <c r="AC236" s="14">
        <f>+AA236-AB236</f>
        <v>1607.6099999999997</v>
      </c>
    </row>
    <row r="237" spans="1:29" x14ac:dyDescent="0.25">
      <c r="A237" s="61" t="s">
        <v>150</v>
      </c>
      <c r="B237" s="59" t="s">
        <v>151</v>
      </c>
      <c r="C237" s="60">
        <f t="shared" ref="C237:AC237" si="108">+C238+C239+C240</f>
        <v>6350</v>
      </c>
      <c r="D237" s="60">
        <f t="shared" si="108"/>
        <v>0</v>
      </c>
      <c r="E237" s="60">
        <f t="shared" si="108"/>
        <v>6350</v>
      </c>
      <c r="F237" s="60">
        <f t="shared" si="108"/>
        <v>0</v>
      </c>
      <c r="G237" s="60">
        <f t="shared" si="108"/>
        <v>6350</v>
      </c>
      <c r="H237" s="60">
        <f t="shared" si="108"/>
        <v>0</v>
      </c>
      <c r="I237" s="60">
        <f t="shared" si="108"/>
        <v>6350</v>
      </c>
      <c r="J237" s="60">
        <f t="shared" si="108"/>
        <v>0</v>
      </c>
      <c r="K237" s="60">
        <f t="shared" si="108"/>
        <v>6350</v>
      </c>
      <c r="L237" s="60">
        <f t="shared" si="108"/>
        <v>0</v>
      </c>
      <c r="M237" s="60">
        <f t="shared" si="108"/>
        <v>6350</v>
      </c>
      <c r="N237" s="60">
        <f t="shared" si="108"/>
        <v>0</v>
      </c>
      <c r="O237" s="60">
        <f t="shared" si="108"/>
        <v>6350</v>
      </c>
      <c r="P237" s="60">
        <f t="shared" si="108"/>
        <v>0</v>
      </c>
      <c r="Q237" s="60">
        <f t="shared" si="108"/>
        <v>6350</v>
      </c>
      <c r="R237" s="60">
        <f t="shared" si="108"/>
        <v>14.14</v>
      </c>
      <c r="S237" s="60">
        <f t="shared" si="108"/>
        <v>6364.14</v>
      </c>
      <c r="T237" s="60">
        <f t="shared" si="108"/>
        <v>0</v>
      </c>
      <c r="U237" s="60">
        <f t="shared" si="108"/>
        <v>6364.14</v>
      </c>
      <c r="V237" s="60">
        <f t="shared" si="108"/>
        <v>0</v>
      </c>
      <c r="W237" s="60">
        <f t="shared" si="108"/>
        <v>6364.14</v>
      </c>
      <c r="X237" s="60">
        <f t="shared" si="108"/>
        <v>0</v>
      </c>
      <c r="Y237" s="60">
        <f t="shared" si="108"/>
        <v>6364.14</v>
      </c>
      <c r="Z237" s="60">
        <f t="shared" si="108"/>
        <v>-1422.0100000000002</v>
      </c>
      <c r="AA237" s="60">
        <f t="shared" si="108"/>
        <v>4942.13</v>
      </c>
      <c r="AB237" s="60">
        <f t="shared" si="108"/>
        <v>3814.48</v>
      </c>
      <c r="AC237" s="60">
        <f t="shared" si="108"/>
        <v>1127.6499999999996</v>
      </c>
    </row>
    <row r="238" spans="1:29" x14ac:dyDescent="0.3">
      <c r="A238" s="63" t="s">
        <v>152</v>
      </c>
      <c r="B238" s="65" t="s">
        <v>153</v>
      </c>
      <c r="C238" s="14">
        <v>150</v>
      </c>
      <c r="D238" s="14">
        <v>0</v>
      </c>
      <c r="E238" s="14">
        <f>+C238+D238</f>
        <v>150</v>
      </c>
      <c r="F238" s="14">
        <v>0</v>
      </c>
      <c r="G238" s="14">
        <f>+E238+F238</f>
        <v>150</v>
      </c>
      <c r="H238" s="14">
        <v>0</v>
      </c>
      <c r="I238" s="14">
        <f>+G238+H238</f>
        <v>150</v>
      </c>
      <c r="J238" s="14">
        <v>0</v>
      </c>
      <c r="K238" s="14">
        <f>+I238+J238</f>
        <v>150</v>
      </c>
      <c r="L238" s="14">
        <v>0</v>
      </c>
      <c r="M238" s="14">
        <f>+K238+L238</f>
        <v>150</v>
      </c>
      <c r="N238" s="14">
        <v>0</v>
      </c>
      <c r="O238" s="14">
        <f>+M238+N238</f>
        <v>150</v>
      </c>
      <c r="P238" s="14">
        <v>0</v>
      </c>
      <c r="Q238" s="14">
        <f>+O238+P238</f>
        <v>150</v>
      </c>
      <c r="R238" s="14">
        <v>14.14</v>
      </c>
      <c r="S238" s="14">
        <f>+Q238+R238</f>
        <v>164.14</v>
      </c>
      <c r="T238" s="14">
        <v>0</v>
      </c>
      <c r="U238" s="14">
        <f>+S238+T238</f>
        <v>164.14</v>
      </c>
      <c r="V238" s="14">
        <v>0</v>
      </c>
      <c r="W238" s="14">
        <f>+U238+V238</f>
        <v>164.14</v>
      </c>
      <c r="X238" s="14">
        <v>0</v>
      </c>
      <c r="Y238" s="14">
        <f>+W238+X238</f>
        <v>164.14</v>
      </c>
      <c r="Z238" s="14">
        <v>0</v>
      </c>
      <c r="AA238" s="14">
        <f>+Y238+Z238</f>
        <v>164.14</v>
      </c>
      <c r="AB238" s="14">
        <v>164.14</v>
      </c>
      <c r="AC238" s="102">
        <f>+AA238-AB238</f>
        <v>0</v>
      </c>
    </row>
    <row r="239" spans="1:29" x14ac:dyDescent="0.3">
      <c r="A239" s="75" t="s">
        <v>154</v>
      </c>
      <c r="B239" s="64" t="s">
        <v>155</v>
      </c>
      <c r="C239" s="14">
        <v>200</v>
      </c>
      <c r="D239" s="14">
        <v>0</v>
      </c>
      <c r="E239" s="14">
        <f>+C239+D239</f>
        <v>200</v>
      </c>
      <c r="F239" s="14">
        <v>0</v>
      </c>
      <c r="G239" s="14">
        <f>+E239+F239</f>
        <v>200</v>
      </c>
      <c r="H239" s="14">
        <v>0</v>
      </c>
      <c r="I239" s="14">
        <f>+G239+H239</f>
        <v>200</v>
      </c>
      <c r="J239" s="14">
        <v>0</v>
      </c>
      <c r="K239" s="14">
        <f>+I239+J239</f>
        <v>200</v>
      </c>
      <c r="L239" s="14">
        <v>0</v>
      </c>
      <c r="M239" s="14">
        <f>+K239+L239</f>
        <v>200</v>
      </c>
      <c r="N239" s="14">
        <v>0</v>
      </c>
      <c r="O239" s="14">
        <f>+M239+N239</f>
        <v>200</v>
      </c>
      <c r="P239" s="14">
        <v>0</v>
      </c>
      <c r="Q239" s="14">
        <f>+O239+P239</f>
        <v>200</v>
      </c>
      <c r="R239" s="14">
        <v>0</v>
      </c>
      <c r="S239" s="14">
        <f>+Q239+R239</f>
        <v>200</v>
      </c>
      <c r="T239" s="14">
        <v>0</v>
      </c>
      <c r="U239" s="14">
        <f>+S239+T239</f>
        <v>200</v>
      </c>
      <c r="V239" s="14">
        <v>0</v>
      </c>
      <c r="W239" s="14">
        <f>+U239+V239</f>
        <v>200</v>
      </c>
      <c r="X239" s="14">
        <v>0</v>
      </c>
      <c r="Y239" s="14">
        <f>+W239+X239</f>
        <v>200</v>
      </c>
      <c r="Z239" s="14">
        <v>0</v>
      </c>
      <c r="AA239" s="14">
        <f>+Y239+Z239</f>
        <v>200</v>
      </c>
      <c r="AB239" s="14">
        <v>0</v>
      </c>
      <c r="AC239" s="14">
        <f>+AA239-AB239</f>
        <v>200</v>
      </c>
    </row>
    <row r="240" spans="1:29" x14ac:dyDescent="0.3">
      <c r="A240" s="75" t="s">
        <v>156</v>
      </c>
      <c r="B240" s="64" t="s">
        <v>157</v>
      </c>
      <c r="C240" s="14">
        <v>6000</v>
      </c>
      <c r="D240" s="14">
        <v>0</v>
      </c>
      <c r="E240" s="14">
        <f>+C240+D240</f>
        <v>6000</v>
      </c>
      <c r="F240" s="14">
        <v>0</v>
      </c>
      <c r="G240" s="14">
        <f>+E240+F240</f>
        <v>6000</v>
      </c>
      <c r="H240" s="14">
        <v>0</v>
      </c>
      <c r="I240" s="14">
        <f>+G240+H240</f>
        <v>6000</v>
      </c>
      <c r="J240" s="14">
        <v>0</v>
      </c>
      <c r="K240" s="14">
        <f>+I240+J240</f>
        <v>6000</v>
      </c>
      <c r="L240" s="14">
        <v>0</v>
      </c>
      <c r="M240" s="14">
        <f>+K240+L240</f>
        <v>6000</v>
      </c>
      <c r="N240" s="14">
        <v>0</v>
      </c>
      <c r="O240" s="14">
        <f>+M240+N240</f>
        <v>6000</v>
      </c>
      <c r="P240" s="14">
        <v>0</v>
      </c>
      <c r="Q240" s="14">
        <f>+O240+P240</f>
        <v>6000</v>
      </c>
      <c r="R240" s="14">
        <v>0</v>
      </c>
      <c r="S240" s="14">
        <f>+Q240+R240</f>
        <v>6000</v>
      </c>
      <c r="T240" s="14">
        <v>0</v>
      </c>
      <c r="U240" s="14">
        <f>+S240+T240</f>
        <v>6000</v>
      </c>
      <c r="V240" s="14">
        <v>0</v>
      </c>
      <c r="W240" s="14">
        <f>+U240+V240</f>
        <v>6000</v>
      </c>
      <c r="X240" s="14">
        <v>0</v>
      </c>
      <c r="Y240" s="14">
        <f>+W240+X240</f>
        <v>6000</v>
      </c>
      <c r="Z240" s="14">
        <f>4577.99-6000</f>
        <v>-1422.0100000000002</v>
      </c>
      <c r="AA240" s="14">
        <f>+Y240+Z240</f>
        <v>4577.99</v>
      </c>
      <c r="AB240" s="14">
        <v>3650.34</v>
      </c>
      <c r="AC240" s="14">
        <f>+AA240-AB240</f>
        <v>927.64999999999964</v>
      </c>
    </row>
    <row r="241" spans="1:29" x14ac:dyDescent="0.25">
      <c r="A241" s="50">
        <v>7.5</v>
      </c>
      <c r="B241" s="43" t="s">
        <v>240</v>
      </c>
      <c r="C241" s="11">
        <f t="shared" ref="C241:AC242" si="109">+C242</f>
        <v>0</v>
      </c>
      <c r="D241" s="11">
        <f t="shared" si="109"/>
        <v>0</v>
      </c>
      <c r="E241" s="11">
        <f t="shared" si="109"/>
        <v>0</v>
      </c>
      <c r="F241" s="11">
        <f t="shared" si="109"/>
        <v>0</v>
      </c>
      <c r="G241" s="11">
        <f t="shared" si="109"/>
        <v>0</v>
      </c>
      <c r="H241" s="11">
        <f t="shared" si="109"/>
        <v>0</v>
      </c>
      <c r="I241" s="11">
        <f t="shared" si="109"/>
        <v>0</v>
      </c>
      <c r="J241" s="11">
        <f t="shared" si="109"/>
        <v>0</v>
      </c>
      <c r="K241" s="11">
        <f t="shared" si="109"/>
        <v>0</v>
      </c>
      <c r="L241" s="11">
        <f t="shared" si="109"/>
        <v>0</v>
      </c>
      <c r="M241" s="11">
        <f t="shared" si="109"/>
        <v>0</v>
      </c>
      <c r="N241" s="11">
        <f t="shared" si="109"/>
        <v>0</v>
      </c>
      <c r="O241" s="11">
        <f t="shared" si="109"/>
        <v>0</v>
      </c>
      <c r="P241" s="11">
        <f t="shared" si="109"/>
        <v>0</v>
      </c>
      <c r="Q241" s="11">
        <f t="shared" si="109"/>
        <v>0</v>
      </c>
      <c r="R241" s="11">
        <f t="shared" si="109"/>
        <v>0</v>
      </c>
      <c r="S241" s="11">
        <f t="shared" si="109"/>
        <v>0</v>
      </c>
      <c r="T241" s="11">
        <f t="shared" si="109"/>
        <v>0</v>
      </c>
      <c r="U241" s="11">
        <f t="shared" si="109"/>
        <v>0</v>
      </c>
      <c r="V241" s="11">
        <f t="shared" si="109"/>
        <v>0</v>
      </c>
      <c r="W241" s="11">
        <f t="shared" si="109"/>
        <v>0</v>
      </c>
      <c r="X241" s="11">
        <f t="shared" si="109"/>
        <v>0</v>
      </c>
      <c r="Y241" s="11">
        <f t="shared" si="109"/>
        <v>0</v>
      </c>
      <c r="Z241" s="11">
        <f t="shared" si="109"/>
        <v>26614.78</v>
      </c>
      <c r="AA241" s="11">
        <f t="shared" si="109"/>
        <v>26614.78</v>
      </c>
      <c r="AB241" s="11">
        <f t="shared" si="109"/>
        <v>0</v>
      </c>
      <c r="AC241" s="11">
        <f t="shared" si="109"/>
        <v>26614.78</v>
      </c>
    </row>
    <row r="242" spans="1:29" x14ac:dyDescent="0.25">
      <c r="A242" s="50" t="s">
        <v>212</v>
      </c>
      <c r="B242" s="43" t="s">
        <v>241</v>
      </c>
      <c r="C242" s="11">
        <f>+C243</f>
        <v>0</v>
      </c>
      <c r="D242" s="11">
        <f t="shared" si="109"/>
        <v>0</v>
      </c>
      <c r="E242" s="11">
        <f t="shared" si="109"/>
        <v>0</v>
      </c>
      <c r="F242" s="11">
        <f t="shared" si="109"/>
        <v>0</v>
      </c>
      <c r="G242" s="11">
        <f t="shared" si="109"/>
        <v>0</v>
      </c>
      <c r="H242" s="11">
        <f t="shared" si="109"/>
        <v>0</v>
      </c>
      <c r="I242" s="11">
        <f t="shared" si="109"/>
        <v>0</v>
      </c>
      <c r="J242" s="11">
        <f t="shared" si="109"/>
        <v>0</v>
      </c>
      <c r="K242" s="11">
        <f t="shared" si="109"/>
        <v>0</v>
      </c>
      <c r="L242" s="11">
        <f t="shared" si="109"/>
        <v>0</v>
      </c>
      <c r="M242" s="11">
        <f t="shared" si="109"/>
        <v>0</v>
      </c>
      <c r="N242" s="11">
        <f t="shared" si="109"/>
        <v>0</v>
      </c>
      <c r="O242" s="11">
        <f t="shared" si="109"/>
        <v>0</v>
      </c>
      <c r="P242" s="11">
        <f t="shared" si="109"/>
        <v>0</v>
      </c>
      <c r="Q242" s="11">
        <f t="shared" si="109"/>
        <v>0</v>
      </c>
      <c r="R242" s="11">
        <f t="shared" si="109"/>
        <v>0</v>
      </c>
      <c r="S242" s="11">
        <f t="shared" si="109"/>
        <v>0</v>
      </c>
      <c r="T242" s="11">
        <f t="shared" si="109"/>
        <v>0</v>
      </c>
      <c r="U242" s="11">
        <f t="shared" si="109"/>
        <v>0</v>
      </c>
      <c r="V242" s="11">
        <f t="shared" si="109"/>
        <v>0</v>
      </c>
      <c r="W242" s="11">
        <f t="shared" si="109"/>
        <v>0</v>
      </c>
      <c r="X242" s="11">
        <f t="shared" si="109"/>
        <v>0</v>
      </c>
      <c r="Y242" s="11">
        <f t="shared" si="109"/>
        <v>0</v>
      </c>
      <c r="Z242" s="11">
        <f t="shared" si="109"/>
        <v>26614.78</v>
      </c>
      <c r="AA242" s="11">
        <f t="shared" si="109"/>
        <v>26614.78</v>
      </c>
      <c r="AB242" s="11">
        <f t="shared" si="109"/>
        <v>0</v>
      </c>
      <c r="AC242" s="11">
        <f t="shared" si="109"/>
        <v>26614.78</v>
      </c>
    </row>
    <row r="243" spans="1:29" x14ac:dyDescent="0.25">
      <c r="A243" s="81" t="s">
        <v>277</v>
      </c>
      <c r="B243" s="23" t="s">
        <v>278</v>
      </c>
      <c r="C243" s="14"/>
      <c r="D243" s="14"/>
      <c r="E243" s="14">
        <f>+C243+D243</f>
        <v>0</v>
      </c>
      <c r="F243" s="14"/>
      <c r="G243" s="14">
        <f>+E243+F243</f>
        <v>0</v>
      </c>
      <c r="H243" s="14"/>
      <c r="I243" s="14">
        <f>+G243+H243</f>
        <v>0</v>
      </c>
      <c r="J243" s="14"/>
      <c r="K243" s="14">
        <f>+I243+J243</f>
        <v>0</v>
      </c>
      <c r="L243" s="14"/>
      <c r="M243" s="14">
        <f>+K243+L243</f>
        <v>0</v>
      </c>
      <c r="N243" s="14"/>
      <c r="O243" s="14">
        <f>+M243+N243</f>
        <v>0</v>
      </c>
      <c r="P243" s="14"/>
      <c r="Q243" s="14">
        <f>+O243+P243</f>
        <v>0</v>
      </c>
      <c r="R243" s="14">
        <v>0</v>
      </c>
      <c r="S243" s="14">
        <f>+Q243+R243</f>
        <v>0</v>
      </c>
      <c r="T243" s="14">
        <v>0</v>
      </c>
      <c r="U243" s="14">
        <f>+S243+T243</f>
        <v>0</v>
      </c>
      <c r="V243" s="14"/>
      <c r="W243" s="14">
        <f>+U243+V243</f>
        <v>0</v>
      </c>
      <c r="X243" s="14"/>
      <c r="Y243" s="14">
        <f>+W243+X243</f>
        <v>0</v>
      </c>
      <c r="Z243" s="14">
        <v>26614.78</v>
      </c>
      <c r="AA243" s="14">
        <f>+Y243+Z243</f>
        <v>26614.78</v>
      </c>
      <c r="AB243" s="14"/>
      <c r="AC243" s="14">
        <f>+AA243-AB243</f>
        <v>26614.78</v>
      </c>
    </row>
    <row r="244" spans="1:29" x14ac:dyDescent="0.25">
      <c r="A244" s="58">
        <v>7.7</v>
      </c>
      <c r="B244" s="59" t="s">
        <v>158</v>
      </c>
      <c r="C244" s="60">
        <f t="shared" ref="C244:AC244" si="110">+C245+C247</f>
        <v>950</v>
      </c>
      <c r="D244" s="60">
        <f t="shared" si="110"/>
        <v>0</v>
      </c>
      <c r="E244" s="60">
        <f t="shared" si="110"/>
        <v>950</v>
      </c>
      <c r="F244" s="60">
        <f t="shared" si="110"/>
        <v>0</v>
      </c>
      <c r="G244" s="60">
        <f t="shared" si="110"/>
        <v>950</v>
      </c>
      <c r="H244" s="60">
        <f t="shared" si="110"/>
        <v>-98.2</v>
      </c>
      <c r="I244" s="60">
        <f t="shared" si="110"/>
        <v>851.8</v>
      </c>
      <c r="J244" s="60">
        <f t="shared" si="110"/>
        <v>0</v>
      </c>
      <c r="K244" s="60">
        <f t="shared" si="110"/>
        <v>851.8</v>
      </c>
      <c r="L244" s="60">
        <f t="shared" si="110"/>
        <v>0</v>
      </c>
      <c r="M244" s="60">
        <f t="shared" si="110"/>
        <v>851.8</v>
      </c>
      <c r="N244" s="60">
        <f t="shared" si="110"/>
        <v>0</v>
      </c>
      <c r="O244" s="60">
        <f t="shared" si="110"/>
        <v>851.8</v>
      </c>
      <c r="P244" s="60">
        <f t="shared" si="110"/>
        <v>0</v>
      </c>
      <c r="Q244" s="60">
        <f t="shared" si="110"/>
        <v>851.8</v>
      </c>
      <c r="R244" s="60">
        <f t="shared" si="110"/>
        <v>0</v>
      </c>
      <c r="S244" s="60">
        <f t="shared" si="110"/>
        <v>851.8</v>
      </c>
      <c r="T244" s="60">
        <f t="shared" si="110"/>
        <v>-21.26</v>
      </c>
      <c r="U244" s="60">
        <f t="shared" si="110"/>
        <v>830.54</v>
      </c>
      <c r="V244" s="60">
        <f t="shared" si="110"/>
        <v>0</v>
      </c>
      <c r="W244" s="60">
        <f t="shared" si="110"/>
        <v>830.54</v>
      </c>
      <c r="X244" s="60">
        <f t="shared" si="110"/>
        <v>0</v>
      </c>
      <c r="Y244" s="60">
        <f t="shared" si="110"/>
        <v>830.54</v>
      </c>
      <c r="Z244" s="60">
        <f t="shared" si="110"/>
        <v>21.260000000000005</v>
      </c>
      <c r="AA244" s="60">
        <f t="shared" si="110"/>
        <v>851.8</v>
      </c>
      <c r="AB244" s="60">
        <f t="shared" si="110"/>
        <v>775.83999999999992</v>
      </c>
      <c r="AC244" s="60">
        <f t="shared" si="110"/>
        <v>75.960000000000008</v>
      </c>
    </row>
    <row r="245" spans="1:29" x14ac:dyDescent="0.25">
      <c r="A245" s="58" t="s">
        <v>159</v>
      </c>
      <c r="B245" s="59" t="s">
        <v>102</v>
      </c>
      <c r="C245" s="60">
        <f t="shared" ref="C245:AC245" si="111">+C246</f>
        <v>100</v>
      </c>
      <c r="D245" s="60">
        <f t="shared" si="111"/>
        <v>0</v>
      </c>
      <c r="E245" s="60">
        <f t="shared" si="111"/>
        <v>100</v>
      </c>
      <c r="F245" s="60">
        <f t="shared" si="111"/>
        <v>0</v>
      </c>
      <c r="G245" s="60">
        <f t="shared" si="111"/>
        <v>100</v>
      </c>
      <c r="H245" s="60">
        <f t="shared" si="111"/>
        <v>0</v>
      </c>
      <c r="I245" s="60">
        <f t="shared" si="111"/>
        <v>100</v>
      </c>
      <c r="J245" s="60">
        <f t="shared" si="111"/>
        <v>0</v>
      </c>
      <c r="K245" s="60">
        <f t="shared" si="111"/>
        <v>100</v>
      </c>
      <c r="L245" s="60">
        <f t="shared" si="111"/>
        <v>0</v>
      </c>
      <c r="M245" s="60">
        <f t="shared" si="111"/>
        <v>100</v>
      </c>
      <c r="N245" s="60">
        <f t="shared" si="111"/>
        <v>0</v>
      </c>
      <c r="O245" s="60">
        <f t="shared" si="111"/>
        <v>100</v>
      </c>
      <c r="P245" s="60">
        <f t="shared" si="111"/>
        <v>0</v>
      </c>
      <c r="Q245" s="60">
        <f t="shared" si="111"/>
        <v>100</v>
      </c>
      <c r="R245" s="60">
        <f t="shared" si="111"/>
        <v>0</v>
      </c>
      <c r="S245" s="60">
        <f t="shared" si="111"/>
        <v>100</v>
      </c>
      <c r="T245" s="60">
        <f t="shared" si="111"/>
        <v>-21.26</v>
      </c>
      <c r="U245" s="60">
        <f t="shared" si="111"/>
        <v>78.739999999999995</v>
      </c>
      <c r="V245" s="60">
        <f t="shared" si="111"/>
        <v>0</v>
      </c>
      <c r="W245" s="60">
        <f t="shared" si="111"/>
        <v>78.739999999999995</v>
      </c>
      <c r="X245" s="60">
        <f t="shared" si="111"/>
        <v>0</v>
      </c>
      <c r="Y245" s="60">
        <f t="shared" si="111"/>
        <v>78.739999999999995</v>
      </c>
      <c r="Z245" s="60">
        <f t="shared" si="111"/>
        <v>21.260000000000005</v>
      </c>
      <c r="AA245" s="60">
        <f t="shared" si="111"/>
        <v>100</v>
      </c>
      <c r="AB245" s="60">
        <f t="shared" si="111"/>
        <v>24.04</v>
      </c>
      <c r="AC245" s="60">
        <f t="shared" si="111"/>
        <v>75.960000000000008</v>
      </c>
    </row>
    <row r="246" spans="1:29" x14ac:dyDescent="0.3">
      <c r="A246" s="75" t="s">
        <v>160</v>
      </c>
      <c r="B246" s="64" t="s">
        <v>104</v>
      </c>
      <c r="C246" s="14">
        <v>100</v>
      </c>
      <c r="D246" s="14">
        <v>0</v>
      </c>
      <c r="E246" s="14">
        <f>+C246+D246</f>
        <v>100</v>
      </c>
      <c r="F246" s="14">
        <v>0</v>
      </c>
      <c r="G246" s="14">
        <f>+E246+F246</f>
        <v>100</v>
      </c>
      <c r="H246" s="14">
        <v>0</v>
      </c>
      <c r="I246" s="14">
        <f>+G246+H246</f>
        <v>100</v>
      </c>
      <c r="J246" s="14">
        <v>0</v>
      </c>
      <c r="K246" s="14">
        <f>+I246+J246</f>
        <v>100</v>
      </c>
      <c r="L246" s="14">
        <v>0</v>
      </c>
      <c r="M246" s="14">
        <f>+K246+L246</f>
        <v>100</v>
      </c>
      <c r="N246" s="14">
        <v>0</v>
      </c>
      <c r="O246" s="14">
        <f>+M246+N246</f>
        <v>100</v>
      </c>
      <c r="P246" s="14">
        <v>0</v>
      </c>
      <c r="Q246" s="14">
        <f>+O246+P246</f>
        <v>100</v>
      </c>
      <c r="R246" s="14">
        <v>0</v>
      </c>
      <c r="S246" s="14">
        <f>+Q246+R246</f>
        <v>100</v>
      </c>
      <c r="T246" s="14">
        <v>-21.26</v>
      </c>
      <c r="U246" s="14">
        <f>+S246+T246</f>
        <v>78.739999999999995</v>
      </c>
      <c r="V246" s="14">
        <v>0</v>
      </c>
      <c r="W246" s="14">
        <f>+U246+V246</f>
        <v>78.739999999999995</v>
      </c>
      <c r="X246" s="14">
        <v>0</v>
      </c>
      <c r="Y246" s="14">
        <f>+W246+X246</f>
        <v>78.739999999999995</v>
      </c>
      <c r="Z246" s="14">
        <f>100-78.74</f>
        <v>21.260000000000005</v>
      </c>
      <c r="AA246" s="14">
        <f>+Y246+Z246</f>
        <v>100</v>
      </c>
      <c r="AB246" s="14">
        <v>24.04</v>
      </c>
      <c r="AC246" s="14">
        <f>+AA246-AB246</f>
        <v>75.960000000000008</v>
      </c>
    </row>
    <row r="247" spans="1:29" x14ac:dyDescent="0.25">
      <c r="A247" s="58" t="s">
        <v>161</v>
      </c>
      <c r="B247" s="59" t="s">
        <v>106</v>
      </c>
      <c r="C247" s="60">
        <f t="shared" ref="C247:AC247" si="112">+C248</f>
        <v>850</v>
      </c>
      <c r="D247" s="60">
        <f t="shared" si="112"/>
        <v>0</v>
      </c>
      <c r="E247" s="60">
        <f t="shared" si="112"/>
        <v>850</v>
      </c>
      <c r="F247" s="60">
        <f t="shared" si="112"/>
        <v>0</v>
      </c>
      <c r="G247" s="60">
        <f t="shared" si="112"/>
        <v>850</v>
      </c>
      <c r="H247" s="60">
        <f t="shared" si="112"/>
        <v>-98.2</v>
      </c>
      <c r="I247" s="60">
        <f t="shared" si="112"/>
        <v>751.8</v>
      </c>
      <c r="J247" s="60">
        <f t="shared" si="112"/>
        <v>0</v>
      </c>
      <c r="K247" s="60">
        <f t="shared" si="112"/>
        <v>751.8</v>
      </c>
      <c r="L247" s="60">
        <f t="shared" si="112"/>
        <v>0</v>
      </c>
      <c r="M247" s="60">
        <f t="shared" si="112"/>
        <v>751.8</v>
      </c>
      <c r="N247" s="60">
        <f t="shared" si="112"/>
        <v>0</v>
      </c>
      <c r="O247" s="60">
        <f t="shared" si="112"/>
        <v>751.8</v>
      </c>
      <c r="P247" s="60">
        <f t="shared" si="112"/>
        <v>0</v>
      </c>
      <c r="Q247" s="60">
        <f t="shared" si="112"/>
        <v>751.8</v>
      </c>
      <c r="R247" s="60">
        <f t="shared" si="112"/>
        <v>0</v>
      </c>
      <c r="S247" s="60">
        <f t="shared" si="112"/>
        <v>751.8</v>
      </c>
      <c r="T247" s="60">
        <f t="shared" si="112"/>
        <v>0</v>
      </c>
      <c r="U247" s="60">
        <f t="shared" si="112"/>
        <v>751.8</v>
      </c>
      <c r="V247" s="60">
        <f t="shared" si="112"/>
        <v>0</v>
      </c>
      <c r="W247" s="60">
        <f t="shared" si="112"/>
        <v>751.8</v>
      </c>
      <c r="X247" s="60">
        <f t="shared" si="112"/>
        <v>0</v>
      </c>
      <c r="Y247" s="60">
        <f t="shared" si="112"/>
        <v>751.8</v>
      </c>
      <c r="Z247" s="60">
        <f t="shared" si="112"/>
        <v>0</v>
      </c>
      <c r="AA247" s="60">
        <f t="shared" si="112"/>
        <v>751.8</v>
      </c>
      <c r="AB247" s="60">
        <f t="shared" si="112"/>
        <v>751.8</v>
      </c>
      <c r="AC247" s="60">
        <f t="shared" si="112"/>
        <v>0</v>
      </c>
    </row>
    <row r="248" spans="1:29" x14ac:dyDescent="0.3">
      <c r="A248" s="75" t="s">
        <v>162</v>
      </c>
      <c r="B248" s="64" t="s">
        <v>108</v>
      </c>
      <c r="C248" s="14">
        <v>850</v>
      </c>
      <c r="D248" s="14">
        <v>0</v>
      </c>
      <c r="E248" s="14">
        <f>+C248+D248</f>
        <v>850</v>
      </c>
      <c r="F248" s="14">
        <v>0</v>
      </c>
      <c r="G248" s="14">
        <f>+E248+F248</f>
        <v>850</v>
      </c>
      <c r="H248" s="14">
        <v>-98.2</v>
      </c>
      <c r="I248" s="14">
        <f>+G248+H248</f>
        <v>751.8</v>
      </c>
      <c r="J248" s="14">
        <v>0</v>
      </c>
      <c r="K248" s="14">
        <f>+I248+J248</f>
        <v>751.8</v>
      </c>
      <c r="L248" s="14">
        <v>0</v>
      </c>
      <c r="M248" s="14">
        <f>+K248+L248</f>
        <v>751.8</v>
      </c>
      <c r="N248" s="14">
        <v>0</v>
      </c>
      <c r="O248" s="14">
        <f>+M248+N248</f>
        <v>751.8</v>
      </c>
      <c r="P248" s="14">
        <v>0</v>
      </c>
      <c r="Q248" s="14">
        <f>+O248+P248</f>
        <v>751.8</v>
      </c>
      <c r="R248" s="14">
        <v>0</v>
      </c>
      <c r="S248" s="14">
        <f>+Q248+R248</f>
        <v>751.8</v>
      </c>
      <c r="T248" s="14">
        <v>0</v>
      </c>
      <c r="U248" s="14">
        <f>+S248+T248</f>
        <v>751.8</v>
      </c>
      <c r="V248" s="14">
        <v>0</v>
      </c>
      <c r="W248" s="14">
        <f>+U248+V248</f>
        <v>751.8</v>
      </c>
      <c r="X248" s="14">
        <v>0</v>
      </c>
      <c r="Y248" s="14">
        <f>+W248+X248</f>
        <v>751.8</v>
      </c>
      <c r="Z248" s="14">
        <v>0</v>
      </c>
      <c r="AA248" s="14">
        <f>+Y248+Z248</f>
        <v>751.8</v>
      </c>
      <c r="AB248" s="14">
        <v>751.8</v>
      </c>
      <c r="AC248" s="14">
        <f>+AA248-AB248</f>
        <v>0</v>
      </c>
    </row>
    <row r="249" spans="1:29" ht="14.25" thickBot="1" x14ac:dyDescent="0.3">
      <c r="A249" s="69"/>
      <c r="B249" s="76" t="s">
        <v>21</v>
      </c>
      <c r="C249" s="77">
        <f t="shared" ref="C249:AC249" si="113">+C218</f>
        <v>30000</v>
      </c>
      <c r="D249" s="77">
        <f t="shared" si="113"/>
        <v>0</v>
      </c>
      <c r="E249" s="77">
        <f t="shared" si="113"/>
        <v>30000</v>
      </c>
      <c r="F249" s="77">
        <f t="shared" si="113"/>
        <v>0</v>
      </c>
      <c r="G249" s="77">
        <f t="shared" si="113"/>
        <v>30000</v>
      </c>
      <c r="H249" s="77">
        <f t="shared" si="113"/>
        <v>-98.2</v>
      </c>
      <c r="I249" s="77">
        <f t="shared" si="113"/>
        <v>29901.8</v>
      </c>
      <c r="J249" s="77">
        <f t="shared" si="113"/>
        <v>0</v>
      </c>
      <c r="K249" s="77">
        <f t="shared" si="113"/>
        <v>29901.8</v>
      </c>
      <c r="L249" s="77">
        <f t="shared" si="113"/>
        <v>0</v>
      </c>
      <c r="M249" s="77">
        <f t="shared" si="113"/>
        <v>29901.8</v>
      </c>
      <c r="N249" s="77">
        <f t="shared" si="113"/>
        <v>0</v>
      </c>
      <c r="O249" s="77">
        <f t="shared" si="113"/>
        <v>29901.8</v>
      </c>
      <c r="P249" s="77">
        <f t="shared" si="113"/>
        <v>0</v>
      </c>
      <c r="Q249" s="77">
        <f t="shared" si="113"/>
        <v>29901.8</v>
      </c>
      <c r="R249" s="77">
        <f t="shared" si="113"/>
        <v>0</v>
      </c>
      <c r="S249" s="77">
        <f t="shared" si="113"/>
        <v>29901.8</v>
      </c>
      <c r="T249" s="77">
        <f t="shared" si="113"/>
        <v>365.55</v>
      </c>
      <c r="U249" s="77">
        <f t="shared" si="113"/>
        <v>30267.35</v>
      </c>
      <c r="V249" s="77">
        <f t="shared" si="113"/>
        <v>0</v>
      </c>
      <c r="W249" s="77">
        <f t="shared" si="113"/>
        <v>30267.35</v>
      </c>
      <c r="X249" s="77">
        <f t="shared" si="113"/>
        <v>0</v>
      </c>
      <c r="Y249" s="77">
        <f t="shared" si="113"/>
        <v>30267.35</v>
      </c>
      <c r="Z249" s="77">
        <f t="shared" si="113"/>
        <v>25892.769999999997</v>
      </c>
      <c r="AA249" s="77">
        <f t="shared" si="113"/>
        <v>56160.119999999995</v>
      </c>
      <c r="AB249" s="77">
        <f t="shared" si="113"/>
        <v>23617.63</v>
      </c>
      <c r="AC249" s="77">
        <f t="shared" si="113"/>
        <v>32542.489999999998</v>
      </c>
    </row>
    <row r="250" spans="1:29" ht="14.25" thickTop="1" x14ac:dyDescent="0.25">
      <c r="A250" s="78" t="s">
        <v>218</v>
      </c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  <c r="AA250" s="79"/>
      <c r="AB250" s="79"/>
      <c r="AC250" s="79"/>
    </row>
    <row r="251" spans="1:29" ht="13.5" customHeight="1" x14ac:dyDescent="0.25">
      <c r="A251" s="15" t="s">
        <v>236</v>
      </c>
      <c r="B251" s="15"/>
    </row>
    <row r="252" spans="1:29" x14ac:dyDescent="0.25">
      <c r="A252" s="9">
        <v>7</v>
      </c>
      <c r="B252" s="10" t="s">
        <v>196</v>
      </c>
      <c r="C252" s="11">
        <f t="shared" ref="C252:AC252" si="114">+C253+C256</f>
        <v>39843.919999999998</v>
      </c>
      <c r="D252" s="11">
        <f t="shared" si="114"/>
        <v>0</v>
      </c>
      <c r="E252" s="11">
        <f t="shared" si="114"/>
        <v>39843.919999999998</v>
      </c>
      <c r="F252" s="11">
        <f t="shared" si="114"/>
        <v>0</v>
      </c>
      <c r="G252" s="11">
        <f t="shared" si="114"/>
        <v>39843.919999999998</v>
      </c>
      <c r="H252" s="11">
        <f t="shared" si="114"/>
        <v>0</v>
      </c>
      <c r="I252" s="11">
        <f t="shared" si="114"/>
        <v>39843.919999999998</v>
      </c>
      <c r="J252" s="11">
        <f t="shared" si="114"/>
        <v>0</v>
      </c>
      <c r="K252" s="11">
        <f t="shared" si="114"/>
        <v>39843.919999999998</v>
      </c>
      <c r="L252" s="11">
        <f t="shared" si="114"/>
        <v>0</v>
      </c>
      <c r="M252" s="11">
        <f t="shared" si="114"/>
        <v>39843.919999999998</v>
      </c>
      <c r="N252" s="11">
        <f t="shared" si="114"/>
        <v>0</v>
      </c>
      <c r="O252" s="11">
        <f t="shared" si="114"/>
        <v>39843.919999999998</v>
      </c>
      <c r="P252" s="11">
        <f t="shared" si="114"/>
        <v>0</v>
      </c>
      <c r="Q252" s="11">
        <f t="shared" si="114"/>
        <v>39843.919999999998</v>
      </c>
      <c r="R252" s="11">
        <f t="shared" si="114"/>
        <v>15393.97</v>
      </c>
      <c r="S252" s="11">
        <f t="shared" si="114"/>
        <v>55237.89</v>
      </c>
      <c r="T252" s="11">
        <f t="shared" si="114"/>
        <v>-15393.97</v>
      </c>
      <c r="U252" s="11">
        <f t="shared" si="114"/>
        <v>39843.919999999998</v>
      </c>
      <c r="V252" s="11">
        <f t="shared" si="114"/>
        <v>0</v>
      </c>
      <c r="W252" s="11">
        <f t="shared" si="114"/>
        <v>39843.919999999998</v>
      </c>
      <c r="X252" s="11">
        <f t="shared" si="114"/>
        <v>0</v>
      </c>
      <c r="Y252" s="11">
        <f t="shared" si="114"/>
        <v>39843.919999999998</v>
      </c>
      <c r="Z252" s="11">
        <f t="shared" si="114"/>
        <v>0</v>
      </c>
      <c r="AA252" s="11">
        <f t="shared" si="114"/>
        <v>39843.919999999998</v>
      </c>
      <c r="AB252" s="11">
        <f t="shared" si="114"/>
        <v>0</v>
      </c>
      <c r="AC252" s="11">
        <f t="shared" si="114"/>
        <v>39843.919999999998</v>
      </c>
    </row>
    <row r="253" spans="1:29" x14ac:dyDescent="0.25">
      <c r="A253" s="50">
        <v>7.3</v>
      </c>
      <c r="B253" s="43" t="s">
        <v>140</v>
      </c>
      <c r="C253" s="80">
        <f t="shared" ref="C253:AC254" si="115">+C254</f>
        <v>28000</v>
      </c>
      <c r="D253" s="80">
        <f t="shared" si="115"/>
        <v>0</v>
      </c>
      <c r="E253" s="80">
        <f t="shared" si="115"/>
        <v>28000</v>
      </c>
      <c r="F253" s="80">
        <f t="shared" si="115"/>
        <v>0</v>
      </c>
      <c r="G253" s="80">
        <f t="shared" si="115"/>
        <v>28000</v>
      </c>
      <c r="H253" s="80">
        <f t="shared" si="115"/>
        <v>0</v>
      </c>
      <c r="I253" s="80">
        <f t="shared" si="115"/>
        <v>28000</v>
      </c>
      <c r="J253" s="80">
        <f t="shared" si="115"/>
        <v>0</v>
      </c>
      <c r="K253" s="80">
        <f t="shared" si="115"/>
        <v>28000</v>
      </c>
      <c r="L253" s="80">
        <f t="shared" si="115"/>
        <v>0</v>
      </c>
      <c r="M253" s="80">
        <f t="shared" si="115"/>
        <v>28000</v>
      </c>
      <c r="N253" s="80">
        <f t="shared" si="115"/>
        <v>0</v>
      </c>
      <c r="O253" s="80">
        <f t="shared" si="115"/>
        <v>28000</v>
      </c>
      <c r="P253" s="80">
        <f t="shared" si="115"/>
        <v>0</v>
      </c>
      <c r="Q253" s="80">
        <f t="shared" si="115"/>
        <v>28000</v>
      </c>
      <c r="R253" s="80">
        <f t="shared" si="115"/>
        <v>0</v>
      </c>
      <c r="S253" s="80">
        <f t="shared" si="115"/>
        <v>28000</v>
      </c>
      <c r="T253" s="80">
        <f t="shared" si="115"/>
        <v>0</v>
      </c>
      <c r="U253" s="80">
        <f t="shared" si="115"/>
        <v>28000</v>
      </c>
      <c r="V253" s="80">
        <f t="shared" si="115"/>
        <v>0</v>
      </c>
      <c r="W253" s="80">
        <f t="shared" si="115"/>
        <v>28000</v>
      </c>
      <c r="X253" s="80">
        <f t="shared" si="115"/>
        <v>0</v>
      </c>
      <c r="Y253" s="80">
        <f t="shared" si="115"/>
        <v>28000</v>
      </c>
      <c r="Z253" s="80">
        <f t="shared" si="115"/>
        <v>0</v>
      </c>
      <c r="AA253" s="80">
        <f t="shared" si="115"/>
        <v>28000</v>
      </c>
      <c r="AB253" s="80">
        <f t="shared" si="115"/>
        <v>0</v>
      </c>
      <c r="AC253" s="80">
        <f t="shared" si="115"/>
        <v>28000</v>
      </c>
    </row>
    <row r="254" spans="1:29" x14ac:dyDescent="0.25">
      <c r="A254" s="50" t="s">
        <v>150</v>
      </c>
      <c r="B254" s="10" t="s">
        <v>151</v>
      </c>
      <c r="C254" s="80">
        <f t="shared" si="115"/>
        <v>28000</v>
      </c>
      <c r="D254" s="80">
        <f t="shared" si="115"/>
        <v>0</v>
      </c>
      <c r="E254" s="80">
        <f t="shared" si="115"/>
        <v>28000</v>
      </c>
      <c r="F254" s="80">
        <f t="shared" si="115"/>
        <v>0</v>
      </c>
      <c r="G254" s="80">
        <f t="shared" si="115"/>
        <v>28000</v>
      </c>
      <c r="H254" s="80">
        <f t="shared" si="115"/>
        <v>0</v>
      </c>
      <c r="I254" s="80">
        <f t="shared" si="115"/>
        <v>28000</v>
      </c>
      <c r="J254" s="80">
        <f t="shared" si="115"/>
        <v>0</v>
      </c>
      <c r="K254" s="80">
        <f t="shared" si="115"/>
        <v>28000</v>
      </c>
      <c r="L254" s="80">
        <f t="shared" si="115"/>
        <v>0</v>
      </c>
      <c r="M254" s="80">
        <f t="shared" si="115"/>
        <v>28000</v>
      </c>
      <c r="N254" s="80">
        <f t="shared" si="115"/>
        <v>0</v>
      </c>
      <c r="O254" s="80">
        <f t="shared" si="115"/>
        <v>28000</v>
      </c>
      <c r="P254" s="80">
        <f t="shared" si="115"/>
        <v>0</v>
      </c>
      <c r="Q254" s="80">
        <f t="shared" si="115"/>
        <v>28000</v>
      </c>
      <c r="R254" s="80">
        <f t="shared" si="115"/>
        <v>0</v>
      </c>
      <c r="S254" s="80">
        <f t="shared" si="115"/>
        <v>28000</v>
      </c>
      <c r="T254" s="80">
        <f t="shared" si="115"/>
        <v>0</v>
      </c>
      <c r="U254" s="80">
        <f t="shared" si="115"/>
        <v>28000</v>
      </c>
      <c r="V254" s="80">
        <f t="shared" si="115"/>
        <v>0</v>
      </c>
      <c r="W254" s="80">
        <f t="shared" si="115"/>
        <v>28000</v>
      </c>
      <c r="X254" s="80">
        <f t="shared" si="115"/>
        <v>0</v>
      </c>
      <c r="Y254" s="80">
        <f t="shared" si="115"/>
        <v>28000</v>
      </c>
      <c r="Z254" s="80">
        <f t="shared" si="115"/>
        <v>0</v>
      </c>
      <c r="AA254" s="80">
        <f t="shared" si="115"/>
        <v>28000</v>
      </c>
      <c r="AB254" s="80">
        <f t="shared" si="115"/>
        <v>0</v>
      </c>
      <c r="AC254" s="80">
        <f t="shared" si="115"/>
        <v>28000</v>
      </c>
    </row>
    <row r="255" spans="1:29" x14ac:dyDescent="0.25">
      <c r="A255" s="81" t="s">
        <v>172</v>
      </c>
      <c r="B255" s="23" t="s">
        <v>173</v>
      </c>
      <c r="C255" s="14">
        <v>28000</v>
      </c>
      <c r="D255" s="14">
        <v>0</v>
      </c>
      <c r="E255" s="14">
        <f>+C255+D255</f>
        <v>28000</v>
      </c>
      <c r="F255" s="14">
        <v>0</v>
      </c>
      <c r="G255" s="14">
        <f>+E255+F255</f>
        <v>28000</v>
      </c>
      <c r="H255" s="14">
        <v>0</v>
      </c>
      <c r="I255" s="14">
        <f>+G255+H255</f>
        <v>28000</v>
      </c>
      <c r="J255" s="14">
        <v>0</v>
      </c>
      <c r="K255" s="14">
        <f>+I255+J255</f>
        <v>28000</v>
      </c>
      <c r="L255" s="14">
        <v>0</v>
      </c>
      <c r="M255" s="14">
        <f>+K255+L255</f>
        <v>28000</v>
      </c>
      <c r="N255" s="14">
        <v>0</v>
      </c>
      <c r="O255" s="14">
        <f>+M255+N255</f>
        <v>28000</v>
      </c>
      <c r="P255" s="14">
        <v>0</v>
      </c>
      <c r="Q255" s="14">
        <f>+O255+P255</f>
        <v>28000</v>
      </c>
      <c r="R255" s="14">
        <v>0</v>
      </c>
      <c r="S255" s="14">
        <f>+Q255+R255</f>
        <v>28000</v>
      </c>
      <c r="T255" s="14">
        <v>0</v>
      </c>
      <c r="U255" s="14">
        <f>+S255+T255</f>
        <v>28000</v>
      </c>
      <c r="V255" s="14">
        <v>0</v>
      </c>
      <c r="W255" s="14">
        <f>+U255+V255</f>
        <v>28000</v>
      </c>
      <c r="X255" s="14">
        <v>0</v>
      </c>
      <c r="Y255" s="14">
        <f>+W255+X255</f>
        <v>28000</v>
      </c>
      <c r="Z255" s="14">
        <v>0</v>
      </c>
      <c r="AA255" s="14">
        <f>+Y255+Z255</f>
        <v>28000</v>
      </c>
      <c r="AB255" s="14">
        <v>0</v>
      </c>
      <c r="AC255" s="14">
        <f>+AA255-AB255</f>
        <v>28000</v>
      </c>
    </row>
    <row r="256" spans="1:29" x14ac:dyDescent="0.25">
      <c r="A256" s="50">
        <v>7.5</v>
      </c>
      <c r="B256" s="43" t="s">
        <v>240</v>
      </c>
      <c r="C256" s="11">
        <f t="shared" ref="C256:AC256" si="116">+C257</f>
        <v>11843.92</v>
      </c>
      <c r="D256" s="11">
        <f t="shared" si="116"/>
        <v>0</v>
      </c>
      <c r="E256" s="11">
        <f t="shared" si="116"/>
        <v>11843.92</v>
      </c>
      <c r="F256" s="11">
        <f t="shared" si="116"/>
        <v>0</v>
      </c>
      <c r="G256" s="11">
        <f t="shared" si="116"/>
        <v>11843.92</v>
      </c>
      <c r="H256" s="11">
        <f t="shared" si="116"/>
        <v>0</v>
      </c>
      <c r="I256" s="11">
        <f t="shared" si="116"/>
        <v>11843.92</v>
      </c>
      <c r="J256" s="11">
        <f t="shared" si="116"/>
        <v>0</v>
      </c>
      <c r="K256" s="11">
        <f t="shared" si="116"/>
        <v>11843.92</v>
      </c>
      <c r="L256" s="11">
        <f t="shared" si="116"/>
        <v>0</v>
      </c>
      <c r="M256" s="11">
        <f t="shared" si="116"/>
        <v>11843.92</v>
      </c>
      <c r="N256" s="11">
        <f t="shared" si="116"/>
        <v>0</v>
      </c>
      <c r="O256" s="11">
        <f t="shared" si="116"/>
        <v>11843.92</v>
      </c>
      <c r="P256" s="11">
        <f t="shared" si="116"/>
        <v>0</v>
      </c>
      <c r="Q256" s="11">
        <f t="shared" si="116"/>
        <v>11843.92</v>
      </c>
      <c r="R256" s="11">
        <f t="shared" si="116"/>
        <v>15393.97</v>
      </c>
      <c r="S256" s="11">
        <f t="shared" si="116"/>
        <v>27237.89</v>
      </c>
      <c r="T256" s="11">
        <f t="shared" si="116"/>
        <v>-15393.97</v>
      </c>
      <c r="U256" s="11">
        <f t="shared" si="116"/>
        <v>11843.92</v>
      </c>
      <c r="V256" s="11">
        <f t="shared" si="116"/>
        <v>0</v>
      </c>
      <c r="W256" s="11">
        <f t="shared" si="116"/>
        <v>11843.92</v>
      </c>
      <c r="X256" s="11">
        <f t="shared" si="116"/>
        <v>0</v>
      </c>
      <c r="Y256" s="11">
        <f t="shared" si="116"/>
        <v>11843.92</v>
      </c>
      <c r="Z256" s="11">
        <f t="shared" si="116"/>
        <v>0</v>
      </c>
      <c r="AA256" s="11">
        <f t="shared" si="116"/>
        <v>11843.92</v>
      </c>
      <c r="AB256" s="11">
        <f t="shared" si="116"/>
        <v>0</v>
      </c>
      <c r="AC256" s="11">
        <f t="shared" si="116"/>
        <v>11843.92</v>
      </c>
    </row>
    <row r="257" spans="1:29" x14ac:dyDescent="0.25">
      <c r="A257" s="50" t="s">
        <v>212</v>
      </c>
      <c r="B257" s="43" t="s">
        <v>241</v>
      </c>
      <c r="C257" s="11">
        <f>+C258+C259</f>
        <v>11843.92</v>
      </c>
      <c r="D257" s="11">
        <f t="shared" ref="D257:AC257" si="117">+D258+D259</f>
        <v>0</v>
      </c>
      <c r="E257" s="11">
        <f t="shared" si="117"/>
        <v>11843.92</v>
      </c>
      <c r="F257" s="11">
        <f t="shared" si="117"/>
        <v>0</v>
      </c>
      <c r="G257" s="11">
        <f t="shared" si="117"/>
        <v>11843.92</v>
      </c>
      <c r="H257" s="11">
        <f t="shared" si="117"/>
        <v>0</v>
      </c>
      <c r="I257" s="11">
        <f t="shared" si="117"/>
        <v>11843.92</v>
      </c>
      <c r="J257" s="11">
        <f t="shared" si="117"/>
        <v>0</v>
      </c>
      <c r="K257" s="11">
        <f t="shared" si="117"/>
        <v>11843.92</v>
      </c>
      <c r="L257" s="11">
        <f t="shared" si="117"/>
        <v>0</v>
      </c>
      <c r="M257" s="11">
        <f t="shared" si="117"/>
        <v>11843.92</v>
      </c>
      <c r="N257" s="11">
        <f t="shared" si="117"/>
        <v>0</v>
      </c>
      <c r="O257" s="11">
        <f t="shared" si="117"/>
        <v>11843.92</v>
      </c>
      <c r="P257" s="11">
        <f t="shared" si="117"/>
        <v>0</v>
      </c>
      <c r="Q257" s="11">
        <f t="shared" si="117"/>
        <v>11843.92</v>
      </c>
      <c r="R257" s="11">
        <f t="shared" si="117"/>
        <v>15393.97</v>
      </c>
      <c r="S257" s="11">
        <f t="shared" si="117"/>
        <v>27237.89</v>
      </c>
      <c r="T257" s="11">
        <f t="shared" si="117"/>
        <v>-15393.97</v>
      </c>
      <c r="U257" s="11">
        <f t="shared" si="117"/>
        <v>11843.92</v>
      </c>
      <c r="V257" s="11">
        <f t="shared" si="117"/>
        <v>0</v>
      </c>
      <c r="W257" s="11">
        <f t="shared" si="117"/>
        <v>11843.92</v>
      </c>
      <c r="X257" s="11">
        <f t="shared" si="117"/>
        <v>0</v>
      </c>
      <c r="Y257" s="11">
        <f t="shared" si="117"/>
        <v>11843.92</v>
      </c>
      <c r="Z257" s="11">
        <f t="shared" si="117"/>
        <v>0</v>
      </c>
      <c r="AA257" s="11">
        <f t="shared" si="117"/>
        <v>11843.92</v>
      </c>
      <c r="AB257" s="11">
        <f t="shared" si="117"/>
        <v>0</v>
      </c>
      <c r="AC257" s="11">
        <f t="shared" si="117"/>
        <v>11843.92</v>
      </c>
    </row>
    <row r="258" spans="1:29" x14ac:dyDescent="0.25">
      <c r="A258" s="81" t="s">
        <v>277</v>
      </c>
      <c r="B258" s="23" t="s">
        <v>278</v>
      </c>
      <c r="C258" s="14"/>
      <c r="D258" s="14"/>
      <c r="E258" s="14">
        <f>+C258+D258</f>
        <v>0</v>
      </c>
      <c r="F258" s="14"/>
      <c r="G258" s="14">
        <f>+E258+F258</f>
        <v>0</v>
      </c>
      <c r="H258" s="14"/>
      <c r="I258" s="14">
        <f>+G258+H258</f>
        <v>0</v>
      </c>
      <c r="J258" s="14"/>
      <c r="K258" s="14">
        <f>+I258+J258</f>
        <v>0</v>
      </c>
      <c r="L258" s="14"/>
      <c r="M258" s="14">
        <f>+K258+L258</f>
        <v>0</v>
      </c>
      <c r="N258" s="14"/>
      <c r="O258" s="14">
        <f>+M258+N258</f>
        <v>0</v>
      </c>
      <c r="P258" s="14"/>
      <c r="Q258" s="14">
        <f>+O258+P258</f>
        <v>0</v>
      </c>
      <c r="R258" s="14">
        <v>15393.97</v>
      </c>
      <c r="S258" s="14">
        <f>+Q258+R258</f>
        <v>15393.97</v>
      </c>
      <c r="T258" s="14">
        <v>-15393.97</v>
      </c>
      <c r="U258" s="14">
        <f>+S258+T258</f>
        <v>0</v>
      </c>
      <c r="V258" s="14"/>
      <c r="W258" s="14">
        <f>+U258+V258</f>
        <v>0</v>
      </c>
      <c r="X258" s="14"/>
      <c r="Y258" s="14">
        <f>+W258+X258</f>
        <v>0</v>
      </c>
      <c r="Z258" s="14"/>
      <c r="AA258" s="14">
        <f>+Y258+Z258</f>
        <v>0</v>
      </c>
      <c r="AB258" s="14"/>
      <c r="AC258" s="14">
        <f>+AA258-AB258</f>
        <v>0</v>
      </c>
    </row>
    <row r="259" spans="1:29" x14ac:dyDescent="0.3">
      <c r="A259" s="51" t="s">
        <v>242</v>
      </c>
      <c r="B259" s="42" t="s">
        <v>243</v>
      </c>
      <c r="C259" s="14">
        <v>11843.92</v>
      </c>
      <c r="D259" s="14">
        <v>0</v>
      </c>
      <c r="E259" s="14">
        <f>+C259+D259</f>
        <v>11843.92</v>
      </c>
      <c r="F259" s="14">
        <v>0</v>
      </c>
      <c r="G259" s="14">
        <f>+E259+F259</f>
        <v>11843.92</v>
      </c>
      <c r="H259" s="14">
        <v>0</v>
      </c>
      <c r="I259" s="14">
        <f>+G259+H259</f>
        <v>11843.92</v>
      </c>
      <c r="J259" s="14">
        <v>0</v>
      </c>
      <c r="K259" s="14">
        <f>+I259+J259</f>
        <v>11843.92</v>
      </c>
      <c r="L259" s="14">
        <v>0</v>
      </c>
      <c r="M259" s="14">
        <f>+K259+L259</f>
        <v>11843.92</v>
      </c>
      <c r="N259" s="14">
        <v>0</v>
      </c>
      <c r="O259" s="14">
        <f>+M259+N259</f>
        <v>11843.92</v>
      </c>
      <c r="P259" s="14">
        <v>0</v>
      </c>
      <c r="Q259" s="14">
        <f>+O259+P259</f>
        <v>11843.92</v>
      </c>
      <c r="R259" s="14">
        <v>0</v>
      </c>
      <c r="S259" s="14">
        <f>+Q259+R259</f>
        <v>11843.92</v>
      </c>
      <c r="T259" s="14">
        <v>0</v>
      </c>
      <c r="U259" s="14">
        <f>+S259+T259</f>
        <v>11843.92</v>
      </c>
      <c r="V259" s="14">
        <v>0</v>
      </c>
      <c r="W259" s="14">
        <f>+U259+V259</f>
        <v>11843.92</v>
      </c>
      <c r="X259" s="14">
        <v>0</v>
      </c>
      <c r="Y259" s="14">
        <f>+W259+X259</f>
        <v>11843.92</v>
      </c>
      <c r="Z259" s="14">
        <v>0</v>
      </c>
      <c r="AA259" s="14">
        <f>+Y259+Z259</f>
        <v>11843.92</v>
      </c>
      <c r="AB259" s="14">
        <v>0</v>
      </c>
      <c r="AC259" s="14">
        <f>+AA259-AB259</f>
        <v>11843.92</v>
      </c>
    </row>
    <row r="260" spans="1:29" ht="14.25" thickBot="1" x14ac:dyDescent="0.3">
      <c r="B260" s="94" t="s">
        <v>21</v>
      </c>
      <c r="C260" s="95">
        <f t="shared" ref="C260:AC260" si="118">+C252</f>
        <v>39843.919999999998</v>
      </c>
      <c r="D260" s="95">
        <f t="shared" si="118"/>
        <v>0</v>
      </c>
      <c r="E260" s="95">
        <f t="shared" si="118"/>
        <v>39843.919999999998</v>
      </c>
      <c r="F260" s="95">
        <f t="shared" si="118"/>
        <v>0</v>
      </c>
      <c r="G260" s="95">
        <f t="shared" si="118"/>
        <v>39843.919999999998</v>
      </c>
      <c r="H260" s="95">
        <f t="shared" si="118"/>
        <v>0</v>
      </c>
      <c r="I260" s="95">
        <f t="shared" si="118"/>
        <v>39843.919999999998</v>
      </c>
      <c r="J260" s="95">
        <f t="shared" si="118"/>
        <v>0</v>
      </c>
      <c r="K260" s="95">
        <f t="shared" si="118"/>
        <v>39843.919999999998</v>
      </c>
      <c r="L260" s="95">
        <f t="shared" si="118"/>
        <v>0</v>
      </c>
      <c r="M260" s="95">
        <f t="shared" si="118"/>
        <v>39843.919999999998</v>
      </c>
      <c r="N260" s="95">
        <f t="shared" si="118"/>
        <v>0</v>
      </c>
      <c r="O260" s="95">
        <f t="shared" si="118"/>
        <v>39843.919999999998</v>
      </c>
      <c r="P260" s="95">
        <f t="shared" si="118"/>
        <v>0</v>
      </c>
      <c r="Q260" s="95">
        <f t="shared" si="118"/>
        <v>39843.919999999998</v>
      </c>
      <c r="R260" s="95">
        <f t="shared" si="118"/>
        <v>15393.97</v>
      </c>
      <c r="S260" s="95">
        <f t="shared" si="118"/>
        <v>55237.89</v>
      </c>
      <c r="T260" s="95">
        <f t="shared" si="118"/>
        <v>-15393.97</v>
      </c>
      <c r="U260" s="95">
        <f t="shared" si="118"/>
        <v>39843.919999999998</v>
      </c>
      <c r="V260" s="95">
        <f t="shared" si="118"/>
        <v>0</v>
      </c>
      <c r="W260" s="95">
        <f t="shared" si="118"/>
        <v>39843.919999999998</v>
      </c>
      <c r="X260" s="95">
        <f t="shared" si="118"/>
        <v>0</v>
      </c>
      <c r="Y260" s="95">
        <f t="shared" si="118"/>
        <v>39843.919999999998</v>
      </c>
      <c r="Z260" s="95">
        <f t="shared" si="118"/>
        <v>0</v>
      </c>
      <c r="AA260" s="95">
        <f t="shared" si="118"/>
        <v>39843.919999999998</v>
      </c>
      <c r="AB260" s="95">
        <f t="shared" si="118"/>
        <v>0</v>
      </c>
      <c r="AC260" s="95">
        <f t="shared" si="118"/>
        <v>39843.919999999998</v>
      </c>
    </row>
    <row r="261" spans="1:29" ht="14.25" thickTop="1" x14ac:dyDescent="0.25">
      <c r="A261" s="78" t="s">
        <v>219</v>
      </c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  <c r="AA261" s="79"/>
      <c r="AB261" s="79"/>
      <c r="AC261" s="79"/>
    </row>
    <row r="262" spans="1:29" x14ac:dyDescent="0.25">
      <c r="A262" s="15" t="s">
        <v>237</v>
      </c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  <c r="AA262" s="79"/>
      <c r="AB262" s="79"/>
      <c r="AC262" s="79"/>
    </row>
    <row r="263" spans="1:29" x14ac:dyDescent="0.25">
      <c r="A263" s="9">
        <v>7</v>
      </c>
      <c r="B263" s="10" t="s">
        <v>196</v>
      </c>
      <c r="C263" s="11">
        <f>+C264+C269</f>
        <v>24218.83</v>
      </c>
      <c r="D263" s="11">
        <f t="shared" ref="D263:AC263" si="119">+D264+D269</f>
        <v>0</v>
      </c>
      <c r="E263" s="11">
        <f t="shared" si="119"/>
        <v>24218.83</v>
      </c>
      <c r="F263" s="11">
        <f t="shared" si="119"/>
        <v>0</v>
      </c>
      <c r="G263" s="11">
        <f t="shared" si="119"/>
        <v>24218.83</v>
      </c>
      <c r="H263" s="11">
        <f t="shared" si="119"/>
        <v>0</v>
      </c>
      <c r="I263" s="11">
        <f t="shared" si="119"/>
        <v>24218.83</v>
      </c>
      <c r="J263" s="11">
        <f t="shared" si="119"/>
        <v>0</v>
      </c>
      <c r="K263" s="11">
        <f t="shared" si="119"/>
        <v>24218.83</v>
      </c>
      <c r="L263" s="11">
        <f t="shared" si="119"/>
        <v>0</v>
      </c>
      <c r="M263" s="11">
        <f t="shared" si="119"/>
        <v>24218.83</v>
      </c>
      <c r="N263" s="11">
        <f t="shared" si="119"/>
        <v>0</v>
      </c>
      <c r="O263" s="11">
        <f t="shared" si="119"/>
        <v>24218.83</v>
      </c>
      <c r="P263" s="11">
        <f t="shared" si="119"/>
        <v>0</v>
      </c>
      <c r="Q263" s="11">
        <f t="shared" si="119"/>
        <v>24218.83</v>
      </c>
      <c r="R263" s="11">
        <f t="shared" si="119"/>
        <v>6597.42</v>
      </c>
      <c r="S263" s="11">
        <f t="shared" si="119"/>
        <v>30816.25</v>
      </c>
      <c r="T263" s="11">
        <f t="shared" si="119"/>
        <v>37385.360000000001</v>
      </c>
      <c r="U263" s="11">
        <f t="shared" si="119"/>
        <v>68201.61</v>
      </c>
      <c r="V263" s="11">
        <f t="shared" si="119"/>
        <v>0</v>
      </c>
      <c r="W263" s="11">
        <f t="shared" si="119"/>
        <v>68201.61</v>
      </c>
      <c r="X263" s="11">
        <f t="shared" si="119"/>
        <v>0</v>
      </c>
      <c r="Y263" s="11">
        <f t="shared" si="119"/>
        <v>68201.61</v>
      </c>
      <c r="Z263" s="11">
        <f t="shared" si="119"/>
        <v>0</v>
      </c>
      <c r="AA263" s="11">
        <f t="shared" si="119"/>
        <v>68201.61</v>
      </c>
      <c r="AB263" s="11">
        <f t="shared" si="119"/>
        <v>0</v>
      </c>
      <c r="AC263" s="11">
        <f t="shared" si="119"/>
        <v>68201.61</v>
      </c>
    </row>
    <row r="264" spans="1:29" x14ac:dyDescent="0.25">
      <c r="A264" s="50">
        <v>7.3</v>
      </c>
      <c r="B264" s="43" t="s">
        <v>140</v>
      </c>
      <c r="C264" s="80">
        <f t="shared" ref="C264:AC264" si="120">+C265+C267</f>
        <v>24218.83</v>
      </c>
      <c r="D264" s="80">
        <f t="shared" si="120"/>
        <v>0</v>
      </c>
      <c r="E264" s="80">
        <f t="shared" si="120"/>
        <v>24218.83</v>
      </c>
      <c r="F264" s="80">
        <f t="shared" si="120"/>
        <v>0</v>
      </c>
      <c r="G264" s="80">
        <f t="shared" si="120"/>
        <v>24218.83</v>
      </c>
      <c r="H264" s="80">
        <f t="shared" si="120"/>
        <v>0</v>
      </c>
      <c r="I264" s="80">
        <f t="shared" si="120"/>
        <v>24218.83</v>
      </c>
      <c r="J264" s="80">
        <f t="shared" si="120"/>
        <v>0</v>
      </c>
      <c r="K264" s="80">
        <f t="shared" si="120"/>
        <v>24218.83</v>
      </c>
      <c r="L264" s="80">
        <f t="shared" si="120"/>
        <v>0</v>
      </c>
      <c r="M264" s="80">
        <f t="shared" si="120"/>
        <v>24218.83</v>
      </c>
      <c r="N264" s="80">
        <f t="shared" si="120"/>
        <v>0</v>
      </c>
      <c r="O264" s="80">
        <f t="shared" si="120"/>
        <v>24218.83</v>
      </c>
      <c r="P264" s="80">
        <f t="shared" si="120"/>
        <v>0</v>
      </c>
      <c r="Q264" s="80">
        <f t="shared" si="120"/>
        <v>24218.83</v>
      </c>
      <c r="R264" s="80">
        <f t="shared" si="120"/>
        <v>6597.42</v>
      </c>
      <c r="S264" s="80">
        <f t="shared" si="120"/>
        <v>30816.25</v>
      </c>
      <c r="T264" s="80">
        <f t="shared" si="120"/>
        <v>6597.42</v>
      </c>
      <c r="U264" s="80">
        <f t="shared" si="120"/>
        <v>37413.67</v>
      </c>
      <c r="V264" s="80">
        <f t="shared" si="120"/>
        <v>0</v>
      </c>
      <c r="W264" s="80">
        <f t="shared" si="120"/>
        <v>37413.67</v>
      </c>
      <c r="X264" s="80">
        <f t="shared" si="120"/>
        <v>0</v>
      </c>
      <c r="Y264" s="80">
        <f t="shared" si="120"/>
        <v>37413.67</v>
      </c>
      <c r="Z264" s="80">
        <f t="shared" si="120"/>
        <v>0</v>
      </c>
      <c r="AA264" s="80">
        <f t="shared" si="120"/>
        <v>37413.67</v>
      </c>
      <c r="AB264" s="80">
        <f t="shared" si="120"/>
        <v>0</v>
      </c>
      <c r="AC264" s="80">
        <f t="shared" si="120"/>
        <v>37413.67</v>
      </c>
    </row>
    <row r="265" spans="1:29" x14ac:dyDescent="0.25">
      <c r="A265" s="101" t="s">
        <v>204</v>
      </c>
      <c r="B265" s="17" t="s">
        <v>87</v>
      </c>
      <c r="C265" s="80">
        <f t="shared" ref="C265:AC265" si="121">+C266</f>
        <v>7200</v>
      </c>
      <c r="D265" s="80">
        <f t="shared" si="121"/>
        <v>0</v>
      </c>
      <c r="E265" s="80">
        <f t="shared" si="121"/>
        <v>7200</v>
      </c>
      <c r="F265" s="80">
        <f t="shared" si="121"/>
        <v>0</v>
      </c>
      <c r="G265" s="80">
        <f t="shared" si="121"/>
        <v>7200</v>
      </c>
      <c r="H265" s="80">
        <f t="shared" si="121"/>
        <v>0</v>
      </c>
      <c r="I265" s="80">
        <f t="shared" si="121"/>
        <v>7200</v>
      </c>
      <c r="J265" s="80">
        <f t="shared" si="121"/>
        <v>0</v>
      </c>
      <c r="K265" s="80">
        <f t="shared" si="121"/>
        <v>7200</v>
      </c>
      <c r="L265" s="80">
        <f t="shared" si="121"/>
        <v>0</v>
      </c>
      <c r="M265" s="80">
        <f t="shared" si="121"/>
        <v>7200</v>
      </c>
      <c r="N265" s="80">
        <f t="shared" si="121"/>
        <v>0</v>
      </c>
      <c r="O265" s="80">
        <f t="shared" si="121"/>
        <v>7200</v>
      </c>
      <c r="P265" s="80">
        <f t="shared" si="121"/>
        <v>0</v>
      </c>
      <c r="Q265" s="80">
        <f t="shared" si="121"/>
        <v>7200</v>
      </c>
      <c r="R265" s="80">
        <f t="shared" si="121"/>
        <v>6597.42</v>
      </c>
      <c r="S265" s="80">
        <f t="shared" si="121"/>
        <v>13797.42</v>
      </c>
      <c r="T265" s="80">
        <f t="shared" si="121"/>
        <v>6597.42</v>
      </c>
      <c r="U265" s="80">
        <f t="shared" si="121"/>
        <v>20394.84</v>
      </c>
      <c r="V265" s="80">
        <f t="shared" si="121"/>
        <v>0</v>
      </c>
      <c r="W265" s="80">
        <f t="shared" si="121"/>
        <v>20394.84</v>
      </c>
      <c r="X265" s="80">
        <f t="shared" si="121"/>
        <v>0</v>
      </c>
      <c r="Y265" s="80">
        <f t="shared" si="121"/>
        <v>20394.84</v>
      </c>
      <c r="Z265" s="80">
        <f t="shared" si="121"/>
        <v>0</v>
      </c>
      <c r="AA265" s="80">
        <f t="shared" si="121"/>
        <v>20394.84</v>
      </c>
      <c r="AB265" s="80">
        <f t="shared" si="121"/>
        <v>0</v>
      </c>
      <c r="AC265" s="80">
        <f t="shared" si="121"/>
        <v>20394.84</v>
      </c>
    </row>
    <row r="266" spans="1:29" x14ac:dyDescent="0.3">
      <c r="A266" s="12" t="s">
        <v>205</v>
      </c>
      <c r="B266" s="44" t="s">
        <v>206</v>
      </c>
      <c r="C266" s="14">
        <v>7200</v>
      </c>
      <c r="D266" s="14">
        <v>0</v>
      </c>
      <c r="E266" s="14">
        <f>+C266+D266</f>
        <v>7200</v>
      </c>
      <c r="F266" s="14">
        <v>0</v>
      </c>
      <c r="G266" s="14">
        <f>+E266+F266</f>
        <v>7200</v>
      </c>
      <c r="H266" s="14">
        <v>0</v>
      </c>
      <c r="I266" s="14">
        <f>+G266+H266</f>
        <v>7200</v>
      </c>
      <c r="J266" s="14">
        <v>0</v>
      </c>
      <c r="K266" s="14">
        <f>+I266+J266</f>
        <v>7200</v>
      </c>
      <c r="L266" s="14">
        <v>0</v>
      </c>
      <c r="M266" s="14">
        <f>+K266+L266</f>
        <v>7200</v>
      </c>
      <c r="N266" s="14">
        <v>0</v>
      </c>
      <c r="O266" s="14">
        <f>+M266+N266</f>
        <v>7200</v>
      </c>
      <c r="P266" s="14">
        <v>0</v>
      </c>
      <c r="Q266" s="14">
        <f>+O266+P266</f>
        <v>7200</v>
      </c>
      <c r="R266" s="14">
        <v>6597.42</v>
      </c>
      <c r="S266" s="14">
        <f>+Q266+R266</f>
        <v>13797.42</v>
      </c>
      <c r="T266" s="14">
        <f>20394.84-13797.42</f>
        <v>6597.42</v>
      </c>
      <c r="U266" s="14">
        <f>+S266+T266</f>
        <v>20394.84</v>
      </c>
      <c r="V266" s="14">
        <v>0</v>
      </c>
      <c r="W266" s="14">
        <f>+U266+V266</f>
        <v>20394.84</v>
      </c>
      <c r="X266" s="14">
        <v>0</v>
      </c>
      <c r="Y266" s="14">
        <f>+W266+X266</f>
        <v>20394.84</v>
      </c>
      <c r="Z266" s="14">
        <v>0</v>
      </c>
      <c r="AA266" s="14">
        <f>+Y266+Z266</f>
        <v>20394.84</v>
      </c>
      <c r="AB266" s="14">
        <v>0</v>
      </c>
      <c r="AC266" s="14">
        <f>+AA266-AB266</f>
        <v>20394.84</v>
      </c>
    </row>
    <row r="267" spans="1:29" x14ac:dyDescent="0.25">
      <c r="A267" s="9" t="s">
        <v>150</v>
      </c>
      <c r="B267" s="17" t="s">
        <v>151</v>
      </c>
      <c r="C267" s="80">
        <f t="shared" ref="C267:AC267" si="122">+C268</f>
        <v>17018.830000000002</v>
      </c>
      <c r="D267" s="80">
        <f t="shared" si="122"/>
        <v>0</v>
      </c>
      <c r="E267" s="80">
        <f t="shared" si="122"/>
        <v>17018.830000000002</v>
      </c>
      <c r="F267" s="80">
        <f t="shared" si="122"/>
        <v>0</v>
      </c>
      <c r="G267" s="80">
        <f t="shared" si="122"/>
        <v>17018.830000000002</v>
      </c>
      <c r="H267" s="80">
        <f t="shared" si="122"/>
        <v>0</v>
      </c>
      <c r="I267" s="80">
        <f t="shared" si="122"/>
        <v>17018.830000000002</v>
      </c>
      <c r="J267" s="80">
        <f t="shared" si="122"/>
        <v>0</v>
      </c>
      <c r="K267" s="80">
        <f t="shared" si="122"/>
        <v>17018.830000000002</v>
      </c>
      <c r="L267" s="80">
        <f t="shared" si="122"/>
        <v>0</v>
      </c>
      <c r="M267" s="80">
        <f t="shared" si="122"/>
        <v>17018.830000000002</v>
      </c>
      <c r="N267" s="80">
        <f t="shared" si="122"/>
        <v>0</v>
      </c>
      <c r="O267" s="80">
        <f t="shared" si="122"/>
        <v>17018.830000000002</v>
      </c>
      <c r="P267" s="80">
        <f t="shared" si="122"/>
        <v>0</v>
      </c>
      <c r="Q267" s="80">
        <f t="shared" si="122"/>
        <v>17018.830000000002</v>
      </c>
      <c r="R267" s="80">
        <f t="shared" si="122"/>
        <v>0</v>
      </c>
      <c r="S267" s="80">
        <f t="shared" si="122"/>
        <v>17018.830000000002</v>
      </c>
      <c r="T267" s="80">
        <f t="shared" si="122"/>
        <v>0</v>
      </c>
      <c r="U267" s="80">
        <f t="shared" si="122"/>
        <v>17018.830000000002</v>
      </c>
      <c r="V267" s="80">
        <f t="shared" si="122"/>
        <v>0</v>
      </c>
      <c r="W267" s="80">
        <f t="shared" si="122"/>
        <v>17018.830000000002</v>
      </c>
      <c r="X267" s="80">
        <f t="shared" si="122"/>
        <v>0</v>
      </c>
      <c r="Y267" s="80">
        <f t="shared" si="122"/>
        <v>17018.830000000002</v>
      </c>
      <c r="Z267" s="80">
        <f t="shared" si="122"/>
        <v>0</v>
      </c>
      <c r="AA267" s="80">
        <f t="shared" si="122"/>
        <v>17018.830000000002</v>
      </c>
      <c r="AB267" s="80">
        <f t="shared" si="122"/>
        <v>0</v>
      </c>
      <c r="AC267" s="80">
        <f t="shared" si="122"/>
        <v>17018.830000000002</v>
      </c>
    </row>
    <row r="268" spans="1:29" x14ac:dyDescent="0.25">
      <c r="A268" s="81" t="s">
        <v>172</v>
      </c>
      <c r="B268" s="23" t="s">
        <v>273</v>
      </c>
      <c r="C268" s="14">
        <v>17018.830000000002</v>
      </c>
      <c r="D268" s="14">
        <v>0</v>
      </c>
      <c r="E268" s="14">
        <f>+C268+D268</f>
        <v>17018.830000000002</v>
      </c>
      <c r="F268" s="14">
        <v>0</v>
      </c>
      <c r="G268" s="14">
        <f>+E268+F268</f>
        <v>17018.830000000002</v>
      </c>
      <c r="H268" s="14">
        <v>0</v>
      </c>
      <c r="I268" s="14">
        <f>+G268+H268</f>
        <v>17018.830000000002</v>
      </c>
      <c r="J268" s="14">
        <v>0</v>
      </c>
      <c r="K268" s="14">
        <f>+I268+J268</f>
        <v>17018.830000000002</v>
      </c>
      <c r="L268" s="14">
        <v>0</v>
      </c>
      <c r="M268" s="14">
        <f>+K268+L268</f>
        <v>17018.830000000002</v>
      </c>
      <c r="N268" s="14">
        <v>0</v>
      </c>
      <c r="O268" s="14">
        <f>+M268+N268</f>
        <v>17018.830000000002</v>
      </c>
      <c r="P268" s="14">
        <v>0</v>
      </c>
      <c r="Q268" s="14">
        <f>+O268+P268</f>
        <v>17018.830000000002</v>
      </c>
      <c r="R268" s="14">
        <v>0</v>
      </c>
      <c r="S268" s="14">
        <f>+Q268+R268</f>
        <v>17018.830000000002</v>
      </c>
      <c r="T268" s="14">
        <v>0</v>
      </c>
      <c r="U268" s="14">
        <f>+S268+T268</f>
        <v>17018.830000000002</v>
      </c>
      <c r="V268" s="14">
        <v>0</v>
      </c>
      <c r="W268" s="14">
        <f>+U268+V268</f>
        <v>17018.830000000002</v>
      </c>
      <c r="X268" s="14">
        <v>0</v>
      </c>
      <c r="Y268" s="14">
        <f>+W268+X268</f>
        <v>17018.830000000002</v>
      </c>
      <c r="Z268" s="14">
        <v>0</v>
      </c>
      <c r="AA268" s="14">
        <f>+Y268+Z268</f>
        <v>17018.830000000002</v>
      </c>
      <c r="AB268" s="14">
        <v>0</v>
      </c>
      <c r="AC268" s="14">
        <f>+AA268-AB268</f>
        <v>17018.830000000002</v>
      </c>
    </row>
    <row r="269" spans="1:29" x14ac:dyDescent="0.25">
      <c r="A269" s="50">
        <v>7.5</v>
      </c>
      <c r="B269" s="43" t="s">
        <v>240</v>
      </c>
      <c r="C269" s="14">
        <f>+C270</f>
        <v>0</v>
      </c>
      <c r="D269" s="14">
        <f t="shared" ref="D269:AC270" si="123">+D270</f>
        <v>0</v>
      </c>
      <c r="E269" s="14">
        <f t="shared" si="123"/>
        <v>0</v>
      </c>
      <c r="F269" s="14">
        <f t="shared" si="123"/>
        <v>0</v>
      </c>
      <c r="G269" s="14">
        <f t="shared" si="123"/>
        <v>0</v>
      </c>
      <c r="H269" s="14">
        <f t="shared" si="123"/>
        <v>0</v>
      </c>
      <c r="I269" s="14">
        <f t="shared" si="123"/>
        <v>0</v>
      </c>
      <c r="J269" s="14">
        <f t="shared" si="123"/>
        <v>0</v>
      </c>
      <c r="K269" s="14">
        <f t="shared" si="123"/>
        <v>0</v>
      </c>
      <c r="L269" s="14">
        <f t="shared" si="123"/>
        <v>0</v>
      </c>
      <c r="M269" s="14">
        <f t="shared" si="123"/>
        <v>0</v>
      </c>
      <c r="N269" s="14">
        <f t="shared" si="123"/>
        <v>0</v>
      </c>
      <c r="O269" s="14">
        <f t="shared" si="123"/>
        <v>0</v>
      </c>
      <c r="P269" s="14">
        <f t="shared" si="123"/>
        <v>0</v>
      </c>
      <c r="Q269" s="14">
        <f t="shared" si="123"/>
        <v>0</v>
      </c>
      <c r="R269" s="14">
        <f t="shared" si="123"/>
        <v>0</v>
      </c>
      <c r="S269" s="14">
        <f t="shared" si="123"/>
        <v>0</v>
      </c>
      <c r="T269" s="14">
        <f t="shared" si="123"/>
        <v>30787.94</v>
      </c>
      <c r="U269" s="14">
        <f t="shared" si="123"/>
        <v>30787.94</v>
      </c>
      <c r="V269" s="14">
        <f t="shared" si="123"/>
        <v>0</v>
      </c>
      <c r="W269" s="14">
        <f t="shared" si="123"/>
        <v>30787.94</v>
      </c>
      <c r="X269" s="14">
        <f t="shared" si="123"/>
        <v>0</v>
      </c>
      <c r="Y269" s="14">
        <f t="shared" si="123"/>
        <v>30787.94</v>
      </c>
      <c r="Z269" s="14">
        <f t="shared" si="123"/>
        <v>0</v>
      </c>
      <c r="AA269" s="14">
        <f t="shared" si="123"/>
        <v>30787.94</v>
      </c>
      <c r="AB269" s="14">
        <f t="shared" si="123"/>
        <v>0</v>
      </c>
      <c r="AC269" s="14">
        <f t="shared" si="123"/>
        <v>30787.94</v>
      </c>
    </row>
    <row r="270" spans="1:29" x14ac:dyDescent="0.25">
      <c r="A270" s="50" t="s">
        <v>212</v>
      </c>
      <c r="B270" s="43" t="s">
        <v>241</v>
      </c>
      <c r="C270" s="14">
        <f>+C271</f>
        <v>0</v>
      </c>
      <c r="D270" s="14">
        <f t="shared" si="123"/>
        <v>0</v>
      </c>
      <c r="E270" s="14">
        <f t="shared" si="123"/>
        <v>0</v>
      </c>
      <c r="F270" s="14">
        <f t="shared" si="123"/>
        <v>0</v>
      </c>
      <c r="G270" s="14">
        <f t="shared" si="123"/>
        <v>0</v>
      </c>
      <c r="H270" s="14">
        <f t="shared" si="123"/>
        <v>0</v>
      </c>
      <c r="I270" s="14">
        <f t="shared" si="123"/>
        <v>0</v>
      </c>
      <c r="J270" s="14">
        <f t="shared" si="123"/>
        <v>0</v>
      </c>
      <c r="K270" s="14">
        <f t="shared" si="123"/>
        <v>0</v>
      </c>
      <c r="L270" s="14">
        <f t="shared" si="123"/>
        <v>0</v>
      </c>
      <c r="M270" s="14">
        <f t="shared" si="123"/>
        <v>0</v>
      </c>
      <c r="N270" s="14">
        <f t="shared" si="123"/>
        <v>0</v>
      </c>
      <c r="O270" s="14">
        <f t="shared" si="123"/>
        <v>0</v>
      </c>
      <c r="P270" s="14">
        <f t="shared" si="123"/>
        <v>0</v>
      </c>
      <c r="Q270" s="14">
        <f t="shared" si="123"/>
        <v>0</v>
      </c>
      <c r="R270" s="14">
        <f t="shared" si="123"/>
        <v>0</v>
      </c>
      <c r="S270" s="14">
        <f t="shared" si="123"/>
        <v>0</v>
      </c>
      <c r="T270" s="14">
        <f t="shared" si="123"/>
        <v>30787.94</v>
      </c>
      <c r="U270" s="14">
        <f t="shared" si="123"/>
        <v>30787.94</v>
      </c>
      <c r="V270" s="14">
        <f t="shared" si="123"/>
        <v>0</v>
      </c>
      <c r="W270" s="14">
        <f t="shared" si="123"/>
        <v>30787.94</v>
      </c>
      <c r="X270" s="14">
        <f t="shared" si="123"/>
        <v>0</v>
      </c>
      <c r="Y270" s="14">
        <f t="shared" si="123"/>
        <v>30787.94</v>
      </c>
      <c r="Z270" s="14">
        <f t="shared" si="123"/>
        <v>0</v>
      </c>
      <c r="AA270" s="14">
        <f t="shared" si="123"/>
        <v>30787.94</v>
      </c>
      <c r="AB270" s="14">
        <f t="shared" si="123"/>
        <v>0</v>
      </c>
      <c r="AC270" s="14">
        <f t="shared" si="123"/>
        <v>30787.94</v>
      </c>
    </row>
    <row r="271" spans="1:29" x14ac:dyDescent="0.25">
      <c r="A271" s="81" t="s">
        <v>275</v>
      </c>
      <c r="B271" s="23" t="s">
        <v>274</v>
      </c>
      <c r="C271" s="14"/>
      <c r="D271" s="14"/>
      <c r="E271" s="14">
        <f>+C271+D271</f>
        <v>0</v>
      </c>
      <c r="F271" s="14"/>
      <c r="G271" s="14">
        <f>+E271+F271</f>
        <v>0</v>
      </c>
      <c r="H271" s="14"/>
      <c r="I271" s="14">
        <f>+G271+H271</f>
        <v>0</v>
      </c>
      <c r="J271" s="14"/>
      <c r="K271" s="14">
        <f>+I271+J271</f>
        <v>0</v>
      </c>
      <c r="L271" s="14"/>
      <c r="M271" s="14">
        <f>+K271+L271</f>
        <v>0</v>
      </c>
      <c r="N271" s="14"/>
      <c r="O271" s="14">
        <f>+M271+N271</f>
        <v>0</v>
      </c>
      <c r="P271" s="14"/>
      <c r="Q271" s="14">
        <f>+O271+P271</f>
        <v>0</v>
      </c>
      <c r="R271" s="14"/>
      <c r="S271" s="14">
        <f>+Q271+R271</f>
        <v>0</v>
      </c>
      <c r="T271" s="14">
        <v>30787.94</v>
      </c>
      <c r="U271" s="14">
        <f>+S271+T271</f>
        <v>30787.94</v>
      </c>
      <c r="V271" s="14"/>
      <c r="W271" s="14">
        <f>+U271+V271</f>
        <v>30787.94</v>
      </c>
      <c r="X271" s="14"/>
      <c r="Y271" s="14">
        <f>+W271+X271</f>
        <v>30787.94</v>
      </c>
      <c r="Z271" s="14"/>
      <c r="AA271" s="14">
        <f>+Y271+Z271</f>
        <v>30787.94</v>
      </c>
      <c r="AB271" s="14"/>
      <c r="AC271" s="14">
        <f>+AA271-AB271</f>
        <v>30787.94</v>
      </c>
    </row>
    <row r="272" spans="1:29" ht="14.25" thickBot="1" x14ac:dyDescent="0.3">
      <c r="B272" s="83" t="s">
        <v>21</v>
      </c>
      <c r="C272" s="106">
        <f t="shared" ref="C272:AC272" si="124">+C263</f>
        <v>24218.83</v>
      </c>
      <c r="D272" s="106">
        <f t="shared" si="124"/>
        <v>0</v>
      </c>
      <c r="E272" s="106">
        <f t="shared" si="124"/>
        <v>24218.83</v>
      </c>
      <c r="F272" s="106">
        <f t="shared" si="124"/>
        <v>0</v>
      </c>
      <c r="G272" s="106">
        <f t="shared" si="124"/>
        <v>24218.83</v>
      </c>
      <c r="H272" s="106">
        <f t="shared" si="124"/>
        <v>0</v>
      </c>
      <c r="I272" s="106">
        <f t="shared" si="124"/>
        <v>24218.83</v>
      </c>
      <c r="J272" s="106">
        <f t="shared" si="124"/>
        <v>0</v>
      </c>
      <c r="K272" s="106">
        <f t="shared" si="124"/>
        <v>24218.83</v>
      </c>
      <c r="L272" s="106">
        <f t="shared" si="124"/>
        <v>0</v>
      </c>
      <c r="M272" s="106">
        <f t="shared" si="124"/>
        <v>24218.83</v>
      </c>
      <c r="N272" s="106">
        <f t="shared" si="124"/>
        <v>0</v>
      </c>
      <c r="O272" s="106">
        <f t="shared" si="124"/>
        <v>24218.83</v>
      </c>
      <c r="P272" s="106">
        <f t="shared" si="124"/>
        <v>0</v>
      </c>
      <c r="Q272" s="106">
        <f t="shared" si="124"/>
        <v>24218.83</v>
      </c>
      <c r="R272" s="106">
        <f t="shared" si="124"/>
        <v>6597.42</v>
      </c>
      <c r="S272" s="106">
        <f t="shared" si="124"/>
        <v>30816.25</v>
      </c>
      <c r="T272" s="106">
        <f t="shared" si="124"/>
        <v>37385.360000000001</v>
      </c>
      <c r="U272" s="106">
        <f t="shared" si="124"/>
        <v>68201.61</v>
      </c>
      <c r="V272" s="106">
        <f t="shared" si="124"/>
        <v>0</v>
      </c>
      <c r="W272" s="106">
        <f t="shared" si="124"/>
        <v>68201.61</v>
      </c>
      <c r="X272" s="106">
        <f t="shared" si="124"/>
        <v>0</v>
      </c>
      <c r="Y272" s="106">
        <f t="shared" si="124"/>
        <v>68201.61</v>
      </c>
      <c r="Z272" s="106">
        <f t="shared" si="124"/>
        <v>0</v>
      </c>
      <c r="AA272" s="106">
        <f t="shared" si="124"/>
        <v>68201.61</v>
      </c>
      <c r="AB272" s="106">
        <f t="shared" si="124"/>
        <v>0</v>
      </c>
      <c r="AC272" s="106">
        <f t="shared" si="124"/>
        <v>68201.61</v>
      </c>
    </row>
    <row r="273" spans="1:29" ht="14.25" thickTop="1" x14ac:dyDescent="0.25">
      <c r="A273" s="78" t="s">
        <v>248</v>
      </c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  <c r="AA273" s="79"/>
      <c r="AB273" s="79"/>
      <c r="AC273" s="79"/>
    </row>
    <row r="274" spans="1:29" x14ac:dyDescent="0.25">
      <c r="A274" s="15" t="s">
        <v>249</v>
      </c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  <c r="AA274" s="79"/>
      <c r="AB274" s="79"/>
      <c r="AC274" s="79"/>
    </row>
    <row r="275" spans="1:29" x14ac:dyDescent="0.25">
      <c r="A275" s="9">
        <v>7</v>
      </c>
      <c r="B275" s="10" t="s">
        <v>196</v>
      </c>
      <c r="C275" s="11">
        <f t="shared" ref="C275:AC275" si="125">+C276</f>
        <v>4710</v>
      </c>
      <c r="D275" s="11">
        <f t="shared" si="125"/>
        <v>0</v>
      </c>
      <c r="E275" s="11">
        <f t="shared" si="125"/>
        <v>4710</v>
      </c>
      <c r="F275" s="11">
        <f t="shared" si="125"/>
        <v>301.10000000000002</v>
      </c>
      <c r="G275" s="11">
        <f t="shared" si="125"/>
        <v>5011.1000000000004</v>
      </c>
      <c r="H275" s="11">
        <f t="shared" si="125"/>
        <v>0</v>
      </c>
      <c r="I275" s="11">
        <f t="shared" si="125"/>
        <v>5011.1000000000004</v>
      </c>
      <c r="J275" s="11">
        <f t="shared" si="125"/>
        <v>0</v>
      </c>
      <c r="K275" s="11">
        <f t="shared" si="125"/>
        <v>5011.1000000000004</v>
      </c>
      <c r="L275" s="11">
        <f t="shared" si="125"/>
        <v>0</v>
      </c>
      <c r="M275" s="11">
        <f t="shared" si="125"/>
        <v>5011.1000000000004</v>
      </c>
      <c r="N275" s="11">
        <f t="shared" si="125"/>
        <v>0</v>
      </c>
      <c r="O275" s="11">
        <f t="shared" si="125"/>
        <v>5011.1000000000004</v>
      </c>
      <c r="P275" s="11">
        <f t="shared" si="125"/>
        <v>0</v>
      </c>
      <c r="Q275" s="11">
        <f t="shared" si="125"/>
        <v>5011.1000000000004</v>
      </c>
      <c r="R275" s="11">
        <f t="shared" si="125"/>
        <v>0</v>
      </c>
      <c r="S275" s="11">
        <f t="shared" si="125"/>
        <v>5011.1000000000004</v>
      </c>
      <c r="T275" s="11">
        <f t="shared" si="125"/>
        <v>0</v>
      </c>
      <c r="U275" s="11">
        <f t="shared" si="125"/>
        <v>5011.1000000000004</v>
      </c>
      <c r="V275" s="11">
        <f t="shared" si="125"/>
        <v>0</v>
      </c>
      <c r="W275" s="11">
        <f t="shared" si="125"/>
        <v>5011.1000000000004</v>
      </c>
      <c r="X275" s="11">
        <f t="shared" si="125"/>
        <v>0</v>
      </c>
      <c r="Y275" s="11">
        <f t="shared" si="125"/>
        <v>5011.1000000000004</v>
      </c>
      <c r="Z275" s="11">
        <f t="shared" si="125"/>
        <v>0</v>
      </c>
      <c r="AA275" s="11">
        <f t="shared" si="125"/>
        <v>5011.1000000000004</v>
      </c>
      <c r="AB275" s="11">
        <f t="shared" si="125"/>
        <v>5011.1000000000004</v>
      </c>
      <c r="AC275" s="11">
        <f t="shared" si="125"/>
        <v>0</v>
      </c>
    </row>
    <row r="276" spans="1:29" x14ac:dyDescent="0.25">
      <c r="A276" s="50">
        <v>7.3</v>
      </c>
      <c r="B276" s="43" t="s">
        <v>140</v>
      </c>
      <c r="C276" s="80">
        <f t="shared" ref="C276:AC276" si="126">+C277+C279</f>
        <v>4710</v>
      </c>
      <c r="D276" s="80">
        <f t="shared" si="126"/>
        <v>0</v>
      </c>
      <c r="E276" s="80">
        <f t="shared" si="126"/>
        <v>4710</v>
      </c>
      <c r="F276" s="80">
        <f t="shared" si="126"/>
        <v>301.10000000000002</v>
      </c>
      <c r="G276" s="80">
        <f t="shared" si="126"/>
        <v>5011.1000000000004</v>
      </c>
      <c r="H276" s="80">
        <f t="shared" si="126"/>
        <v>0</v>
      </c>
      <c r="I276" s="80">
        <f t="shared" si="126"/>
        <v>5011.1000000000004</v>
      </c>
      <c r="J276" s="80">
        <f t="shared" si="126"/>
        <v>0</v>
      </c>
      <c r="K276" s="80">
        <f t="shared" si="126"/>
        <v>5011.1000000000004</v>
      </c>
      <c r="L276" s="80">
        <f t="shared" si="126"/>
        <v>0</v>
      </c>
      <c r="M276" s="80">
        <f t="shared" si="126"/>
        <v>5011.1000000000004</v>
      </c>
      <c r="N276" s="80">
        <f t="shared" si="126"/>
        <v>0</v>
      </c>
      <c r="O276" s="80">
        <f t="shared" si="126"/>
        <v>5011.1000000000004</v>
      </c>
      <c r="P276" s="80">
        <f t="shared" si="126"/>
        <v>0</v>
      </c>
      <c r="Q276" s="80">
        <f t="shared" si="126"/>
        <v>5011.1000000000004</v>
      </c>
      <c r="R276" s="80">
        <f t="shared" si="126"/>
        <v>0</v>
      </c>
      <c r="S276" s="80">
        <f t="shared" si="126"/>
        <v>5011.1000000000004</v>
      </c>
      <c r="T276" s="80">
        <f t="shared" si="126"/>
        <v>0</v>
      </c>
      <c r="U276" s="80">
        <f t="shared" si="126"/>
        <v>5011.1000000000004</v>
      </c>
      <c r="V276" s="80">
        <f t="shared" si="126"/>
        <v>0</v>
      </c>
      <c r="W276" s="80">
        <f t="shared" si="126"/>
        <v>5011.1000000000004</v>
      </c>
      <c r="X276" s="80">
        <f t="shared" si="126"/>
        <v>0</v>
      </c>
      <c r="Y276" s="80">
        <f t="shared" si="126"/>
        <v>5011.1000000000004</v>
      </c>
      <c r="Z276" s="80">
        <f t="shared" si="126"/>
        <v>0</v>
      </c>
      <c r="AA276" s="80">
        <f t="shared" si="126"/>
        <v>5011.1000000000004</v>
      </c>
      <c r="AB276" s="80">
        <f t="shared" si="126"/>
        <v>5011.1000000000004</v>
      </c>
      <c r="AC276" s="80">
        <f t="shared" si="126"/>
        <v>0</v>
      </c>
    </row>
    <row r="277" spans="1:29" x14ac:dyDescent="0.25">
      <c r="A277" s="101" t="s">
        <v>204</v>
      </c>
      <c r="B277" s="17" t="s">
        <v>87</v>
      </c>
      <c r="C277" s="80">
        <f t="shared" ref="C277:AC277" si="127">+C278</f>
        <v>2710</v>
      </c>
      <c r="D277" s="80">
        <f t="shared" si="127"/>
        <v>0</v>
      </c>
      <c r="E277" s="80">
        <f t="shared" si="127"/>
        <v>2710</v>
      </c>
      <c r="F277" s="80">
        <f t="shared" si="127"/>
        <v>301.10000000000002</v>
      </c>
      <c r="G277" s="80">
        <f t="shared" si="127"/>
        <v>3011.1</v>
      </c>
      <c r="H277" s="80">
        <f t="shared" si="127"/>
        <v>0</v>
      </c>
      <c r="I277" s="80">
        <f t="shared" si="127"/>
        <v>3011.1</v>
      </c>
      <c r="J277" s="80">
        <f t="shared" si="127"/>
        <v>0</v>
      </c>
      <c r="K277" s="80">
        <f t="shared" si="127"/>
        <v>3011.1</v>
      </c>
      <c r="L277" s="80">
        <f t="shared" si="127"/>
        <v>0</v>
      </c>
      <c r="M277" s="80">
        <f t="shared" si="127"/>
        <v>3011.1</v>
      </c>
      <c r="N277" s="80">
        <f t="shared" si="127"/>
        <v>0</v>
      </c>
      <c r="O277" s="80">
        <f t="shared" si="127"/>
        <v>3011.1</v>
      </c>
      <c r="P277" s="80">
        <f t="shared" si="127"/>
        <v>0</v>
      </c>
      <c r="Q277" s="80">
        <f t="shared" si="127"/>
        <v>3011.1</v>
      </c>
      <c r="R277" s="80">
        <f t="shared" si="127"/>
        <v>0</v>
      </c>
      <c r="S277" s="80">
        <f t="shared" si="127"/>
        <v>3011.1</v>
      </c>
      <c r="T277" s="80">
        <f t="shared" si="127"/>
        <v>0</v>
      </c>
      <c r="U277" s="80">
        <f t="shared" si="127"/>
        <v>3011.1</v>
      </c>
      <c r="V277" s="80">
        <f t="shared" si="127"/>
        <v>0</v>
      </c>
      <c r="W277" s="80">
        <f t="shared" si="127"/>
        <v>3011.1</v>
      </c>
      <c r="X277" s="80">
        <f t="shared" si="127"/>
        <v>0</v>
      </c>
      <c r="Y277" s="80">
        <f t="shared" si="127"/>
        <v>3011.1</v>
      </c>
      <c r="Z277" s="80">
        <f t="shared" si="127"/>
        <v>0</v>
      </c>
      <c r="AA277" s="80">
        <f t="shared" si="127"/>
        <v>3011.1</v>
      </c>
      <c r="AB277" s="80">
        <f t="shared" si="127"/>
        <v>3011.1</v>
      </c>
      <c r="AC277" s="80">
        <f t="shared" si="127"/>
        <v>0</v>
      </c>
    </row>
    <row r="278" spans="1:29" x14ac:dyDescent="0.3">
      <c r="A278" s="12" t="s">
        <v>205</v>
      </c>
      <c r="B278" s="44" t="s">
        <v>206</v>
      </c>
      <c r="C278" s="14">
        <v>2710</v>
      </c>
      <c r="D278" s="14">
        <v>0</v>
      </c>
      <c r="E278" s="14">
        <f>+C278+D278</f>
        <v>2710</v>
      </c>
      <c r="F278" s="14">
        <v>301.10000000000002</v>
      </c>
      <c r="G278" s="14">
        <f>+E278+F278</f>
        <v>3011.1</v>
      </c>
      <c r="H278" s="14">
        <v>0</v>
      </c>
      <c r="I278" s="14">
        <f>+G278+H278</f>
        <v>3011.1</v>
      </c>
      <c r="J278" s="14">
        <v>0</v>
      </c>
      <c r="K278" s="14">
        <f>+I278+J278</f>
        <v>3011.1</v>
      </c>
      <c r="L278" s="14">
        <v>0</v>
      </c>
      <c r="M278" s="14">
        <f>+K278+L278</f>
        <v>3011.1</v>
      </c>
      <c r="N278" s="14">
        <v>0</v>
      </c>
      <c r="O278" s="14">
        <f>+M278+N278</f>
        <v>3011.1</v>
      </c>
      <c r="P278" s="14">
        <v>0</v>
      </c>
      <c r="Q278" s="14">
        <f>+O278+P278</f>
        <v>3011.1</v>
      </c>
      <c r="R278" s="14">
        <v>0</v>
      </c>
      <c r="S278" s="14">
        <f>+Q278+R278</f>
        <v>3011.1</v>
      </c>
      <c r="T278" s="14">
        <v>0</v>
      </c>
      <c r="U278" s="14">
        <f>+S278+T278</f>
        <v>3011.1</v>
      </c>
      <c r="V278" s="14">
        <v>0</v>
      </c>
      <c r="W278" s="14">
        <f>+U278+V278</f>
        <v>3011.1</v>
      </c>
      <c r="X278" s="14">
        <v>0</v>
      </c>
      <c r="Y278" s="14">
        <f>+W278+X278</f>
        <v>3011.1</v>
      </c>
      <c r="Z278" s="14">
        <v>0</v>
      </c>
      <c r="AA278" s="14">
        <f>+Y278+Z278</f>
        <v>3011.1</v>
      </c>
      <c r="AB278" s="102">
        <v>3011.1</v>
      </c>
      <c r="AC278" s="14">
        <f>+AA278-AB278</f>
        <v>0</v>
      </c>
    </row>
    <row r="279" spans="1:29" x14ac:dyDescent="0.25">
      <c r="A279" s="50" t="s">
        <v>150</v>
      </c>
      <c r="B279" s="10" t="s">
        <v>151</v>
      </c>
      <c r="C279" s="80">
        <f t="shared" ref="C279:AC279" si="128">+C280</f>
        <v>2000</v>
      </c>
      <c r="D279" s="80">
        <f t="shared" si="128"/>
        <v>0</v>
      </c>
      <c r="E279" s="80">
        <f t="shared" si="128"/>
        <v>2000</v>
      </c>
      <c r="F279" s="80">
        <f t="shared" si="128"/>
        <v>0</v>
      </c>
      <c r="G279" s="80">
        <f t="shared" si="128"/>
        <v>2000</v>
      </c>
      <c r="H279" s="80">
        <f t="shared" si="128"/>
        <v>0</v>
      </c>
      <c r="I279" s="80">
        <f t="shared" si="128"/>
        <v>2000</v>
      </c>
      <c r="J279" s="80">
        <f t="shared" si="128"/>
        <v>0</v>
      </c>
      <c r="K279" s="80">
        <f t="shared" si="128"/>
        <v>2000</v>
      </c>
      <c r="L279" s="80">
        <f t="shared" si="128"/>
        <v>0</v>
      </c>
      <c r="M279" s="80">
        <f t="shared" si="128"/>
        <v>2000</v>
      </c>
      <c r="N279" s="80">
        <f t="shared" si="128"/>
        <v>0</v>
      </c>
      <c r="O279" s="80">
        <f t="shared" si="128"/>
        <v>2000</v>
      </c>
      <c r="P279" s="80">
        <f t="shared" si="128"/>
        <v>0</v>
      </c>
      <c r="Q279" s="80">
        <f t="shared" si="128"/>
        <v>2000</v>
      </c>
      <c r="R279" s="80">
        <f t="shared" si="128"/>
        <v>0</v>
      </c>
      <c r="S279" s="80">
        <f t="shared" si="128"/>
        <v>2000</v>
      </c>
      <c r="T279" s="80">
        <f t="shared" si="128"/>
        <v>0</v>
      </c>
      <c r="U279" s="80">
        <f t="shared" si="128"/>
        <v>2000</v>
      </c>
      <c r="V279" s="80">
        <f t="shared" si="128"/>
        <v>0</v>
      </c>
      <c r="W279" s="80">
        <f t="shared" si="128"/>
        <v>2000</v>
      </c>
      <c r="X279" s="80">
        <f t="shared" si="128"/>
        <v>0</v>
      </c>
      <c r="Y279" s="80">
        <f t="shared" si="128"/>
        <v>2000</v>
      </c>
      <c r="Z279" s="80">
        <f t="shared" si="128"/>
        <v>0</v>
      </c>
      <c r="AA279" s="80">
        <f t="shared" si="128"/>
        <v>2000</v>
      </c>
      <c r="AB279" s="80">
        <f t="shared" si="128"/>
        <v>2000</v>
      </c>
      <c r="AC279" s="80">
        <f t="shared" si="128"/>
        <v>0</v>
      </c>
    </row>
    <row r="280" spans="1:29" x14ac:dyDescent="0.25">
      <c r="A280" s="81" t="s">
        <v>191</v>
      </c>
      <c r="B280" s="23" t="s">
        <v>192</v>
      </c>
      <c r="C280" s="14">
        <v>2000</v>
      </c>
      <c r="D280" s="14">
        <v>0</v>
      </c>
      <c r="E280" s="14">
        <f>+C280+D280</f>
        <v>2000</v>
      </c>
      <c r="F280" s="14">
        <v>0</v>
      </c>
      <c r="G280" s="14">
        <f>+E280+F280</f>
        <v>2000</v>
      </c>
      <c r="H280" s="14">
        <v>0</v>
      </c>
      <c r="I280" s="14">
        <f>+G280+H280</f>
        <v>2000</v>
      </c>
      <c r="J280" s="14">
        <v>0</v>
      </c>
      <c r="K280" s="14">
        <f>+I280+J280</f>
        <v>2000</v>
      </c>
      <c r="L280" s="14">
        <v>0</v>
      </c>
      <c r="M280" s="14">
        <f>+K280+L280</f>
        <v>2000</v>
      </c>
      <c r="N280" s="14">
        <v>0</v>
      </c>
      <c r="O280" s="14">
        <f>+M280+N280</f>
        <v>2000</v>
      </c>
      <c r="P280" s="14">
        <v>0</v>
      </c>
      <c r="Q280" s="14">
        <f>+O280+P280</f>
        <v>2000</v>
      </c>
      <c r="R280" s="14">
        <v>0</v>
      </c>
      <c r="S280" s="14">
        <f>+Q280+R280</f>
        <v>2000</v>
      </c>
      <c r="T280" s="14">
        <v>0</v>
      </c>
      <c r="U280" s="14">
        <f>+S280+T280</f>
        <v>2000</v>
      </c>
      <c r="V280" s="14">
        <v>0</v>
      </c>
      <c r="W280" s="14">
        <f>+U280+V280</f>
        <v>2000</v>
      </c>
      <c r="X280" s="14">
        <v>0</v>
      </c>
      <c r="Y280" s="14">
        <f>+W280+X280</f>
        <v>2000</v>
      </c>
      <c r="Z280" s="14">
        <v>0</v>
      </c>
      <c r="AA280" s="14">
        <f>+Y280+Z280</f>
        <v>2000</v>
      </c>
      <c r="AB280" s="14">
        <v>2000</v>
      </c>
      <c r="AC280" s="14">
        <f>+AA280-AB280</f>
        <v>0</v>
      </c>
    </row>
    <row r="281" spans="1:29" ht="14.25" thickBot="1" x14ac:dyDescent="0.3">
      <c r="B281" s="94" t="s">
        <v>21</v>
      </c>
      <c r="C281" s="95">
        <f t="shared" ref="C281:AC281" si="129">+C275</f>
        <v>4710</v>
      </c>
      <c r="D281" s="95">
        <f t="shared" si="129"/>
        <v>0</v>
      </c>
      <c r="E281" s="95">
        <f t="shared" si="129"/>
        <v>4710</v>
      </c>
      <c r="F281" s="95">
        <f t="shared" si="129"/>
        <v>301.10000000000002</v>
      </c>
      <c r="G281" s="95">
        <f t="shared" si="129"/>
        <v>5011.1000000000004</v>
      </c>
      <c r="H281" s="95">
        <f t="shared" si="129"/>
        <v>0</v>
      </c>
      <c r="I281" s="95">
        <f t="shared" si="129"/>
        <v>5011.1000000000004</v>
      </c>
      <c r="J281" s="95">
        <f t="shared" si="129"/>
        <v>0</v>
      </c>
      <c r="K281" s="95">
        <f t="shared" si="129"/>
        <v>5011.1000000000004</v>
      </c>
      <c r="L281" s="95">
        <f t="shared" si="129"/>
        <v>0</v>
      </c>
      <c r="M281" s="95">
        <f t="shared" si="129"/>
        <v>5011.1000000000004</v>
      </c>
      <c r="N281" s="95">
        <f t="shared" si="129"/>
        <v>0</v>
      </c>
      <c r="O281" s="95">
        <f t="shared" si="129"/>
        <v>5011.1000000000004</v>
      </c>
      <c r="P281" s="95">
        <f t="shared" si="129"/>
        <v>0</v>
      </c>
      <c r="Q281" s="95">
        <f t="shared" si="129"/>
        <v>5011.1000000000004</v>
      </c>
      <c r="R281" s="95">
        <f t="shared" si="129"/>
        <v>0</v>
      </c>
      <c r="S281" s="95">
        <f t="shared" si="129"/>
        <v>5011.1000000000004</v>
      </c>
      <c r="T281" s="95">
        <f t="shared" si="129"/>
        <v>0</v>
      </c>
      <c r="U281" s="95">
        <f t="shared" si="129"/>
        <v>5011.1000000000004</v>
      </c>
      <c r="V281" s="95">
        <f t="shared" si="129"/>
        <v>0</v>
      </c>
      <c r="W281" s="95">
        <f t="shared" si="129"/>
        <v>5011.1000000000004</v>
      </c>
      <c r="X281" s="95">
        <f t="shared" si="129"/>
        <v>0</v>
      </c>
      <c r="Y281" s="95">
        <f t="shared" si="129"/>
        <v>5011.1000000000004</v>
      </c>
      <c r="Z281" s="95">
        <f t="shared" si="129"/>
        <v>0</v>
      </c>
      <c r="AA281" s="95">
        <f t="shared" si="129"/>
        <v>5011.1000000000004</v>
      </c>
      <c r="AB281" s="95">
        <f t="shared" si="129"/>
        <v>5011.1000000000004</v>
      </c>
      <c r="AC281" s="95">
        <f t="shared" si="129"/>
        <v>0</v>
      </c>
    </row>
    <row r="282" spans="1:29" ht="14.25" thickTop="1" x14ac:dyDescent="0.25">
      <c r="A282" s="78" t="s">
        <v>258</v>
      </c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  <c r="AA282" s="79"/>
      <c r="AB282" s="79"/>
      <c r="AC282" s="79"/>
    </row>
    <row r="283" spans="1:29" x14ac:dyDescent="0.25">
      <c r="A283" s="15" t="s">
        <v>259</v>
      </c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  <c r="AA283" s="79"/>
      <c r="AB283" s="79"/>
      <c r="AC283" s="79"/>
    </row>
    <row r="284" spans="1:29" x14ac:dyDescent="0.25">
      <c r="A284" s="9">
        <v>7</v>
      </c>
      <c r="B284" s="10" t="s">
        <v>196</v>
      </c>
      <c r="C284" s="11">
        <f>+C285</f>
        <v>0</v>
      </c>
      <c r="D284" s="11">
        <f>+D285</f>
        <v>0</v>
      </c>
      <c r="E284" s="11">
        <f t="shared" ref="E284:AC284" si="130">+E285</f>
        <v>0</v>
      </c>
      <c r="F284" s="11">
        <f>+F285</f>
        <v>0</v>
      </c>
      <c r="G284" s="11">
        <f t="shared" si="130"/>
        <v>0</v>
      </c>
      <c r="H284" s="11">
        <f>+H285</f>
        <v>0</v>
      </c>
      <c r="I284" s="11">
        <f t="shared" si="130"/>
        <v>0</v>
      </c>
      <c r="J284" s="11">
        <f>+J285</f>
        <v>10000</v>
      </c>
      <c r="K284" s="11">
        <f t="shared" si="130"/>
        <v>10000</v>
      </c>
      <c r="L284" s="11">
        <f>+L285</f>
        <v>0</v>
      </c>
      <c r="M284" s="11">
        <f t="shared" si="130"/>
        <v>10000</v>
      </c>
      <c r="N284" s="11">
        <f>+N285</f>
        <v>0</v>
      </c>
      <c r="O284" s="11">
        <f t="shared" si="130"/>
        <v>10000</v>
      </c>
      <c r="P284" s="11">
        <f>+P285</f>
        <v>0</v>
      </c>
      <c r="Q284" s="11">
        <f t="shared" si="130"/>
        <v>10000</v>
      </c>
      <c r="R284" s="11">
        <f>+R285</f>
        <v>0</v>
      </c>
      <c r="S284" s="11">
        <f t="shared" si="130"/>
        <v>10000</v>
      </c>
      <c r="T284" s="11">
        <f>+T285</f>
        <v>0</v>
      </c>
      <c r="U284" s="11">
        <f t="shared" si="130"/>
        <v>10000</v>
      </c>
      <c r="V284" s="11">
        <f>+V285</f>
        <v>0</v>
      </c>
      <c r="W284" s="11">
        <f t="shared" si="130"/>
        <v>10000</v>
      </c>
      <c r="X284" s="11">
        <f>+X285</f>
        <v>0</v>
      </c>
      <c r="Y284" s="11">
        <f t="shared" si="130"/>
        <v>10000</v>
      </c>
      <c r="Z284" s="11">
        <f>+Z285</f>
        <v>0</v>
      </c>
      <c r="AA284" s="11">
        <f t="shared" si="130"/>
        <v>10000</v>
      </c>
      <c r="AB284" s="11">
        <f>+AB285</f>
        <v>10000</v>
      </c>
      <c r="AC284" s="11">
        <f t="shared" si="130"/>
        <v>0</v>
      </c>
    </row>
    <row r="285" spans="1:29" x14ac:dyDescent="0.25">
      <c r="A285" s="50">
        <v>7.3</v>
      </c>
      <c r="B285" s="43" t="s">
        <v>140</v>
      </c>
      <c r="C285" s="80">
        <f t="shared" ref="C285:AC285" si="131">+C286+C288+C291</f>
        <v>0</v>
      </c>
      <c r="D285" s="80">
        <f t="shared" si="131"/>
        <v>0</v>
      </c>
      <c r="E285" s="80">
        <f t="shared" si="131"/>
        <v>0</v>
      </c>
      <c r="F285" s="80">
        <f t="shared" si="131"/>
        <v>0</v>
      </c>
      <c r="G285" s="80">
        <f t="shared" si="131"/>
        <v>0</v>
      </c>
      <c r="H285" s="80">
        <f t="shared" si="131"/>
        <v>0</v>
      </c>
      <c r="I285" s="80">
        <f t="shared" si="131"/>
        <v>0</v>
      </c>
      <c r="J285" s="80">
        <f t="shared" si="131"/>
        <v>10000</v>
      </c>
      <c r="K285" s="80">
        <f t="shared" si="131"/>
        <v>10000</v>
      </c>
      <c r="L285" s="80">
        <f t="shared" si="131"/>
        <v>0</v>
      </c>
      <c r="M285" s="80">
        <f t="shared" si="131"/>
        <v>10000</v>
      </c>
      <c r="N285" s="80">
        <f t="shared" si="131"/>
        <v>0</v>
      </c>
      <c r="O285" s="80">
        <f t="shared" si="131"/>
        <v>10000</v>
      </c>
      <c r="P285" s="80">
        <f t="shared" si="131"/>
        <v>0</v>
      </c>
      <c r="Q285" s="80">
        <f t="shared" si="131"/>
        <v>10000</v>
      </c>
      <c r="R285" s="80">
        <f t="shared" si="131"/>
        <v>0</v>
      </c>
      <c r="S285" s="80">
        <f t="shared" si="131"/>
        <v>10000</v>
      </c>
      <c r="T285" s="80">
        <f t="shared" si="131"/>
        <v>0</v>
      </c>
      <c r="U285" s="80">
        <f t="shared" si="131"/>
        <v>10000</v>
      </c>
      <c r="V285" s="80">
        <f t="shared" si="131"/>
        <v>0</v>
      </c>
      <c r="W285" s="80">
        <f t="shared" si="131"/>
        <v>10000</v>
      </c>
      <c r="X285" s="80">
        <f t="shared" si="131"/>
        <v>0</v>
      </c>
      <c r="Y285" s="80">
        <f t="shared" si="131"/>
        <v>10000</v>
      </c>
      <c r="Z285" s="80">
        <f t="shared" si="131"/>
        <v>0</v>
      </c>
      <c r="AA285" s="80">
        <f t="shared" si="131"/>
        <v>10000</v>
      </c>
      <c r="AB285" s="80">
        <f t="shared" si="131"/>
        <v>10000</v>
      </c>
      <c r="AC285" s="80">
        <f t="shared" si="131"/>
        <v>0</v>
      </c>
    </row>
    <row r="286" spans="1:29" x14ac:dyDescent="0.25">
      <c r="A286" s="40" t="s">
        <v>141</v>
      </c>
      <c r="B286" s="43" t="s">
        <v>83</v>
      </c>
      <c r="C286" s="80">
        <f t="shared" ref="C286:AC286" si="132">+C287</f>
        <v>0</v>
      </c>
      <c r="D286" s="80">
        <f t="shared" si="132"/>
        <v>0</v>
      </c>
      <c r="E286" s="80">
        <f t="shared" si="132"/>
        <v>0</v>
      </c>
      <c r="F286" s="80">
        <f t="shared" si="132"/>
        <v>0</v>
      </c>
      <c r="G286" s="80">
        <f t="shared" si="132"/>
        <v>0</v>
      </c>
      <c r="H286" s="80">
        <f t="shared" si="132"/>
        <v>0</v>
      </c>
      <c r="I286" s="80">
        <f t="shared" si="132"/>
        <v>0</v>
      </c>
      <c r="J286" s="80">
        <f t="shared" si="132"/>
        <v>9000</v>
      </c>
      <c r="K286" s="80">
        <f t="shared" si="132"/>
        <v>9000</v>
      </c>
      <c r="L286" s="80">
        <f t="shared" si="132"/>
        <v>0</v>
      </c>
      <c r="M286" s="80">
        <f t="shared" si="132"/>
        <v>9000</v>
      </c>
      <c r="N286" s="80">
        <f t="shared" si="132"/>
        <v>-9000</v>
      </c>
      <c r="O286" s="80">
        <f t="shared" si="132"/>
        <v>0</v>
      </c>
      <c r="P286" s="80">
        <f t="shared" si="132"/>
        <v>0</v>
      </c>
      <c r="Q286" s="80">
        <f t="shared" si="132"/>
        <v>0</v>
      </c>
      <c r="R286" s="80">
        <f t="shared" si="132"/>
        <v>0</v>
      </c>
      <c r="S286" s="80">
        <f t="shared" si="132"/>
        <v>0</v>
      </c>
      <c r="T286" s="80">
        <f t="shared" si="132"/>
        <v>0</v>
      </c>
      <c r="U286" s="80">
        <f t="shared" si="132"/>
        <v>0</v>
      </c>
      <c r="V286" s="80">
        <f t="shared" si="132"/>
        <v>0</v>
      </c>
      <c r="W286" s="80">
        <f t="shared" si="132"/>
        <v>0</v>
      </c>
      <c r="X286" s="80">
        <f t="shared" si="132"/>
        <v>0</v>
      </c>
      <c r="Y286" s="80">
        <f t="shared" si="132"/>
        <v>0</v>
      </c>
      <c r="Z286" s="80">
        <f t="shared" si="132"/>
        <v>0</v>
      </c>
      <c r="AA286" s="80">
        <f t="shared" si="132"/>
        <v>0</v>
      </c>
      <c r="AB286" s="80">
        <f t="shared" si="132"/>
        <v>0</v>
      </c>
      <c r="AC286" s="80">
        <f t="shared" si="132"/>
        <v>0</v>
      </c>
    </row>
    <row r="287" spans="1:29" x14ac:dyDescent="0.3">
      <c r="A287" s="12" t="s">
        <v>260</v>
      </c>
      <c r="B287" s="44" t="s">
        <v>261</v>
      </c>
      <c r="C287" s="14">
        <v>0</v>
      </c>
      <c r="D287" s="14">
        <v>0</v>
      </c>
      <c r="E287" s="14">
        <f>+C287+D287</f>
        <v>0</v>
      </c>
      <c r="F287" s="14">
        <v>0</v>
      </c>
      <c r="G287" s="14">
        <f>+E287+F287</f>
        <v>0</v>
      </c>
      <c r="H287" s="14">
        <v>0</v>
      </c>
      <c r="I287" s="14">
        <f>+G287+H287</f>
        <v>0</v>
      </c>
      <c r="J287" s="14">
        <v>9000</v>
      </c>
      <c r="K287" s="14">
        <f>+I287+J287</f>
        <v>9000</v>
      </c>
      <c r="L287" s="14">
        <v>0</v>
      </c>
      <c r="M287" s="14">
        <f>+K287+L287</f>
        <v>9000</v>
      </c>
      <c r="N287" s="14">
        <v>-9000</v>
      </c>
      <c r="O287" s="14">
        <f>+M287+N287</f>
        <v>0</v>
      </c>
      <c r="P287" s="14">
        <v>0</v>
      </c>
      <c r="Q287" s="14">
        <f>+O287+P287</f>
        <v>0</v>
      </c>
      <c r="R287" s="14">
        <v>0</v>
      </c>
      <c r="S287" s="14">
        <f>+Q287+R287</f>
        <v>0</v>
      </c>
      <c r="T287" s="14">
        <v>0</v>
      </c>
      <c r="U287" s="14">
        <f>+S287+T287</f>
        <v>0</v>
      </c>
      <c r="V287" s="14">
        <v>0</v>
      </c>
      <c r="W287" s="14">
        <f>+U287+V287</f>
        <v>0</v>
      </c>
      <c r="X287" s="14">
        <v>0</v>
      </c>
      <c r="Y287" s="14">
        <f>+W287+X287</f>
        <v>0</v>
      </c>
      <c r="Z287" s="14">
        <v>0</v>
      </c>
      <c r="AA287" s="14">
        <f>+Y287+Z287</f>
        <v>0</v>
      </c>
      <c r="AB287" s="14">
        <v>0</v>
      </c>
      <c r="AC287" s="14">
        <f>+AA287-AB287</f>
        <v>0</v>
      </c>
    </row>
    <row r="288" spans="1:29" x14ac:dyDescent="0.25">
      <c r="A288" s="50" t="s">
        <v>150</v>
      </c>
      <c r="B288" s="10" t="s">
        <v>151</v>
      </c>
      <c r="C288" s="80">
        <f>+C289+C290</f>
        <v>0</v>
      </c>
      <c r="D288" s="80">
        <f>+D289+D290</f>
        <v>0</v>
      </c>
      <c r="E288" s="80">
        <f t="shared" ref="E288:M288" si="133">+E289</f>
        <v>0</v>
      </c>
      <c r="F288" s="80">
        <f>+F289+F290</f>
        <v>0</v>
      </c>
      <c r="G288" s="80">
        <f t="shared" si="133"/>
        <v>0</v>
      </c>
      <c r="H288" s="80">
        <f>+H289+H290</f>
        <v>0</v>
      </c>
      <c r="I288" s="80">
        <f t="shared" si="133"/>
        <v>0</v>
      </c>
      <c r="J288" s="80">
        <f>+J289+J290</f>
        <v>0</v>
      </c>
      <c r="K288" s="80">
        <f t="shared" si="133"/>
        <v>0</v>
      </c>
      <c r="L288" s="80">
        <f>+L289+L290</f>
        <v>0</v>
      </c>
      <c r="M288" s="80">
        <f t="shared" si="133"/>
        <v>0</v>
      </c>
      <c r="N288" s="80">
        <f>+N289+N290</f>
        <v>4000</v>
      </c>
      <c r="O288" s="80">
        <f t="shared" ref="O288:AC288" si="134">+O289+O290</f>
        <v>4000</v>
      </c>
      <c r="P288" s="80">
        <f t="shared" si="134"/>
        <v>0</v>
      </c>
      <c r="Q288" s="80">
        <f t="shared" si="134"/>
        <v>4000</v>
      </c>
      <c r="R288" s="80">
        <f t="shared" si="134"/>
        <v>519</v>
      </c>
      <c r="S288" s="80">
        <f t="shared" si="134"/>
        <v>4519</v>
      </c>
      <c r="T288" s="80">
        <f t="shared" si="134"/>
        <v>0</v>
      </c>
      <c r="U288" s="80">
        <f t="shared" si="134"/>
        <v>4519</v>
      </c>
      <c r="V288" s="80">
        <f t="shared" si="134"/>
        <v>0</v>
      </c>
      <c r="W288" s="80">
        <f t="shared" si="134"/>
        <v>4519</v>
      </c>
      <c r="X288" s="80">
        <f t="shared" si="134"/>
        <v>0</v>
      </c>
      <c r="Y288" s="80">
        <f t="shared" si="134"/>
        <v>4519</v>
      </c>
      <c r="Z288" s="80">
        <f t="shared" si="134"/>
        <v>0</v>
      </c>
      <c r="AA288" s="80">
        <f t="shared" si="134"/>
        <v>4519</v>
      </c>
      <c r="AB288" s="80">
        <f t="shared" si="134"/>
        <v>4519</v>
      </c>
      <c r="AC288" s="80">
        <f t="shared" si="134"/>
        <v>0</v>
      </c>
    </row>
    <row r="289" spans="1:29" x14ac:dyDescent="0.25">
      <c r="A289" s="81" t="s">
        <v>191</v>
      </c>
      <c r="B289" s="23" t="s">
        <v>192</v>
      </c>
      <c r="C289" s="14">
        <v>0</v>
      </c>
      <c r="D289" s="14">
        <v>0</v>
      </c>
      <c r="E289" s="14">
        <f>+C289+D289</f>
        <v>0</v>
      </c>
      <c r="F289" s="14">
        <v>0</v>
      </c>
      <c r="G289" s="14">
        <f>+E289+F289</f>
        <v>0</v>
      </c>
      <c r="H289" s="14">
        <v>0</v>
      </c>
      <c r="I289" s="14">
        <f>+G289+H289</f>
        <v>0</v>
      </c>
      <c r="J289" s="14">
        <v>0</v>
      </c>
      <c r="K289" s="14">
        <f>+I289+J289</f>
        <v>0</v>
      </c>
      <c r="L289" s="14">
        <v>0</v>
      </c>
      <c r="M289" s="14">
        <f>+K289+L289</f>
        <v>0</v>
      </c>
      <c r="N289" s="14">
        <v>1000</v>
      </c>
      <c r="O289" s="14">
        <f>+M289+N289</f>
        <v>1000</v>
      </c>
      <c r="P289" s="14">
        <v>0</v>
      </c>
      <c r="Q289" s="14">
        <f>+O289+P289</f>
        <v>1000</v>
      </c>
      <c r="R289" s="14">
        <v>973.44</v>
      </c>
      <c r="S289" s="14">
        <f>+Q289+R289</f>
        <v>1973.44</v>
      </c>
      <c r="T289" s="14">
        <v>0</v>
      </c>
      <c r="U289" s="14">
        <f>+S289+T289</f>
        <v>1973.44</v>
      </c>
      <c r="V289" s="14">
        <v>0</v>
      </c>
      <c r="W289" s="14">
        <f>+U289+V289</f>
        <v>1973.44</v>
      </c>
      <c r="X289" s="14">
        <v>0</v>
      </c>
      <c r="Y289" s="14">
        <f>+W289+X289</f>
        <v>1973.44</v>
      </c>
      <c r="Z289" s="14">
        <v>0</v>
      </c>
      <c r="AA289" s="14">
        <f>+Y289+Z289</f>
        <v>1973.44</v>
      </c>
      <c r="AB289" s="14">
        <v>1973.44</v>
      </c>
      <c r="AC289" s="14">
        <f>+AA289-AB289</f>
        <v>0</v>
      </c>
    </row>
    <row r="290" spans="1:29" x14ac:dyDescent="0.3">
      <c r="A290" s="12" t="s">
        <v>267</v>
      </c>
      <c r="B290" s="44" t="s">
        <v>268</v>
      </c>
      <c r="C290" s="14">
        <v>0</v>
      </c>
      <c r="D290" s="14">
        <v>0</v>
      </c>
      <c r="E290" s="14">
        <f>+C290+D290</f>
        <v>0</v>
      </c>
      <c r="F290" s="14">
        <v>0</v>
      </c>
      <c r="G290" s="14">
        <f>+E290+F290</f>
        <v>0</v>
      </c>
      <c r="H290" s="14">
        <v>0</v>
      </c>
      <c r="I290" s="14">
        <f>+G290+H290</f>
        <v>0</v>
      </c>
      <c r="J290" s="14">
        <v>0</v>
      </c>
      <c r="K290" s="14">
        <f>+I290+J290</f>
        <v>0</v>
      </c>
      <c r="L290" s="14">
        <v>0</v>
      </c>
      <c r="M290" s="14">
        <f>+K290+L290</f>
        <v>0</v>
      </c>
      <c r="N290" s="14">
        <v>3000</v>
      </c>
      <c r="O290" s="14">
        <f>+M290+N290</f>
        <v>3000</v>
      </c>
      <c r="P290" s="14">
        <v>0</v>
      </c>
      <c r="Q290" s="14">
        <f>+O290+P290</f>
        <v>3000</v>
      </c>
      <c r="R290" s="14">
        <f>2545.56-3000</f>
        <v>-454.44000000000005</v>
      </c>
      <c r="S290" s="14">
        <f>+Q290+R290</f>
        <v>2545.56</v>
      </c>
      <c r="T290" s="14">
        <v>0</v>
      </c>
      <c r="U290" s="14">
        <f>+S290+T290</f>
        <v>2545.56</v>
      </c>
      <c r="V290" s="14">
        <v>0</v>
      </c>
      <c r="W290" s="14">
        <f>+U290+V290</f>
        <v>2545.56</v>
      </c>
      <c r="X290" s="14">
        <v>0</v>
      </c>
      <c r="Y290" s="14">
        <f>+W290+X290</f>
        <v>2545.56</v>
      </c>
      <c r="Z290" s="14">
        <v>0</v>
      </c>
      <c r="AA290" s="14">
        <f>+Y290+Z290</f>
        <v>2545.56</v>
      </c>
      <c r="AB290" s="14">
        <v>2545.56</v>
      </c>
      <c r="AC290" s="14">
        <f>+AA290-AB290</f>
        <v>0</v>
      </c>
    </row>
    <row r="291" spans="1:29" x14ac:dyDescent="0.25">
      <c r="A291" s="50" t="s">
        <v>186</v>
      </c>
      <c r="B291" s="10" t="s">
        <v>187</v>
      </c>
      <c r="C291" s="80">
        <f t="shared" ref="C291:AC291" si="135">+C292</f>
        <v>0</v>
      </c>
      <c r="D291" s="80">
        <f t="shared" si="135"/>
        <v>0</v>
      </c>
      <c r="E291" s="80">
        <f t="shared" si="135"/>
        <v>0</v>
      </c>
      <c r="F291" s="80">
        <f t="shared" si="135"/>
        <v>0</v>
      </c>
      <c r="G291" s="80">
        <f t="shared" si="135"/>
        <v>0</v>
      </c>
      <c r="H291" s="80">
        <f t="shared" si="135"/>
        <v>0</v>
      </c>
      <c r="I291" s="80">
        <f t="shared" si="135"/>
        <v>0</v>
      </c>
      <c r="J291" s="80">
        <f t="shared" si="135"/>
        <v>1000</v>
      </c>
      <c r="K291" s="80">
        <f t="shared" si="135"/>
        <v>1000</v>
      </c>
      <c r="L291" s="80">
        <f t="shared" si="135"/>
        <v>0</v>
      </c>
      <c r="M291" s="80">
        <f t="shared" si="135"/>
        <v>1000</v>
      </c>
      <c r="N291" s="80">
        <f t="shared" si="135"/>
        <v>5000</v>
      </c>
      <c r="O291" s="80">
        <f t="shared" si="135"/>
        <v>6000</v>
      </c>
      <c r="P291" s="80">
        <f t="shared" si="135"/>
        <v>0</v>
      </c>
      <c r="Q291" s="80">
        <f t="shared" si="135"/>
        <v>6000</v>
      </c>
      <c r="R291" s="80">
        <f t="shared" si="135"/>
        <v>-519</v>
      </c>
      <c r="S291" s="80">
        <f t="shared" si="135"/>
        <v>5481</v>
      </c>
      <c r="T291" s="80">
        <f t="shared" si="135"/>
        <v>0</v>
      </c>
      <c r="U291" s="80">
        <f t="shared" si="135"/>
        <v>5481</v>
      </c>
      <c r="V291" s="80">
        <f t="shared" si="135"/>
        <v>0</v>
      </c>
      <c r="W291" s="80">
        <f t="shared" si="135"/>
        <v>5481</v>
      </c>
      <c r="X291" s="80">
        <f t="shared" si="135"/>
        <v>0</v>
      </c>
      <c r="Y291" s="80">
        <f t="shared" si="135"/>
        <v>5481</v>
      </c>
      <c r="Z291" s="80">
        <f t="shared" si="135"/>
        <v>0</v>
      </c>
      <c r="AA291" s="80">
        <f t="shared" si="135"/>
        <v>5481</v>
      </c>
      <c r="AB291" s="80">
        <f t="shared" si="135"/>
        <v>5481</v>
      </c>
      <c r="AC291" s="80">
        <f t="shared" si="135"/>
        <v>0</v>
      </c>
    </row>
    <row r="292" spans="1:29" x14ac:dyDescent="0.25">
      <c r="A292" s="81" t="s">
        <v>262</v>
      </c>
      <c r="B292" s="23" t="s">
        <v>263</v>
      </c>
      <c r="C292" s="14">
        <v>0</v>
      </c>
      <c r="D292" s="14">
        <v>0</v>
      </c>
      <c r="E292" s="14">
        <f>+C292+D292</f>
        <v>0</v>
      </c>
      <c r="F292" s="14">
        <v>0</v>
      </c>
      <c r="G292" s="14">
        <f>+E292+F292</f>
        <v>0</v>
      </c>
      <c r="H292" s="14">
        <v>0</v>
      </c>
      <c r="I292" s="14">
        <f>+G292+H292</f>
        <v>0</v>
      </c>
      <c r="J292" s="14">
        <v>1000</v>
      </c>
      <c r="K292" s="14">
        <f>+I292+J292</f>
        <v>1000</v>
      </c>
      <c r="L292" s="14">
        <v>0</v>
      </c>
      <c r="M292" s="14">
        <f>+K292+L292</f>
        <v>1000</v>
      </c>
      <c r="N292" s="14">
        <v>5000</v>
      </c>
      <c r="O292" s="14">
        <f>+M292+N292</f>
        <v>6000</v>
      </c>
      <c r="P292" s="14">
        <v>0</v>
      </c>
      <c r="Q292" s="14">
        <f>+O292+P292</f>
        <v>6000</v>
      </c>
      <c r="R292" s="14">
        <f>5481-6000</f>
        <v>-519</v>
      </c>
      <c r="S292" s="14">
        <f>+Q292+R292</f>
        <v>5481</v>
      </c>
      <c r="T292" s="14">
        <v>0</v>
      </c>
      <c r="U292" s="14">
        <f>+S292+T292</f>
        <v>5481</v>
      </c>
      <c r="V292" s="14">
        <v>0</v>
      </c>
      <c r="W292" s="14">
        <f>+U292+V292</f>
        <v>5481</v>
      </c>
      <c r="X292" s="14">
        <v>0</v>
      </c>
      <c r="Y292" s="14">
        <f>+W292+X292</f>
        <v>5481</v>
      </c>
      <c r="Z292" s="14">
        <v>0</v>
      </c>
      <c r="AA292" s="14">
        <f>+Y292+Z292</f>
        <v>5481</v>
      </c>
      <c r="AB292" s="14">
        <v>5481</v>
      </c>
      <c r="AC292" s="14">
        <f>+AA292-AB292</f>
        <v>0</v>
      </c>
    </row>
    <row r="293" spans="1:29" ht="14.25" thickBot="1" x14ac:dyDescent="0.3">
      <c r="B293" s="94" t="s">
        <v>21</v>
      </c>
      <c r="C293" s="95">
        <f t="shared" ref="C293:AC293" si="136">+C284</f>
        <v>0</v>
      </c>
      <c r="D293" s="95">
        <f t="shared" si="136"/>
        <v>0</v>
      </c>
      <c r="E293" s="95">
        <f t="shared" si="136"/>
        <v>0</v>
      </c>
      <c r="F293" s="95">
        <f t="shared" si="136"/>
        <v>0</v>
      </c>
      <c r="G293" s="95">
        <f t="shared" si="136"/>
        <v>0</v>
      </c>
      <c r="H293" s="95">
        <f t="shared" si="136"/>
        <v>0</v>
      </c>
      <c r="I293" s="95">
        <f t="shared" si="136"/>
        <v>0</v>
      </c>
      <c r="J293" s="95">
        <f t="shared" si="136"/>
        <v>10000</v>
      </c>
      <c r="K293" s="95">
        <f t="shared" si="136"/>
        <v>10000</v>
      </c>
      <c r="L293" s="95">
        <f t="shared" si="136"/>
        <v>0</v>
      </c>
      <c r="M293" s="95">
        <f t="shared" si="136"/>
        <v>10000</v>
      </c>
      <c r="N293" s="95">
        <f t="shared" si="136"/>
        <v>0</v>
      </c>
      <c r="O293" s="95">
        <f t="shared" si="136"/>
        <v>10000</v>
      </c>
      <c r="P293" s="95">
        <f t="shared" si="136"/>
        <v>0</v>
      </c>
      <c r="Q293" s="95">
        <f t="shared" si="136"/>
        <v>10000</v>
      </c>
      <c r="R293" s="95">
        <f t="shared" si="136"/>
        <v>0</v>
      </c>
      <c r="S293" s="95">
        <f t="shared" si="136"/>
        <v>10000</v>
      </c>
      <c r="T293" s="95">
        <f t="shared" si="136"/>
        <v>0</v>
      </c>
      <c r="U293" s="95">
        <f t="shared" si="136"/>
        <v>10000</v>
      </c>
      <c r="V293" s="95">
        <f t="shared" si="136"/>
        <v>0</v>
      </c>
      <c r="W293" s="95">
        <f t="shared" si="136"/>
        <v>10000</v>
      </c>
      <c r="X293" s="95">
        <f t="shared" si="136"/>
        <v>0</v>
      </c>
      <c r="Y293" s="95">
        <f t="shared" si="136"/>
        <v>10000</v>
      </c>
      <c r="Z293" s="95">
        <f t="shared" si="136"/>
        <v>0</v>
      </c>
      <c r="AA293" s="95">
        <f t="shared" si="136"/>
        <v>10000</v>
      </c>
      <c r="AB293" s="95">
        <f t="shared" si="136"/>
        <v>10000</v>
      </c>
      <c r="AC293" s="95">
        <f t="shared" si="136"/>
        <v>0</v>
      </c>
    </row>
    <row r="294" spans="1:29" ht="14.25" thickTop="1" x14ac:dyDescent="0.25">
      <c r="B294" s="104"/>
      <c r="C294" s="105"/>
      <c r="D294" s="105"/>
      <c r="E294" s="105"/>
      <c r="F294" s="105"/>
      <c r="G294" s="105"/>
      <c r="H294" s="105"/>
      <c r="I294" s="105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05"/>
      <c r="W294" s="105"/>
      <c r="X294" s="105"/>
      <c r="Y294" s="105"/>
      <c r="Z294" s="105"/>
      <c r="AA294" s="105"/>
      <c r="AB294" s="105"/>
      <c r="AC294" s="105"/>
    </row>
    <row r="295" spans="1:29" x14ac:dyDescent="0.25">
      <c r="B295" s="104"/>
      <c r="C295" s="105"/>
      <c r="D295" s="105"/>
      <c r="E295" s="105"/>
      <c r="F295" s="105"/>
      <c r="G295" s="105"/>
      <c r="H295" s="105"/>
      <c r="I295" s="105"/>
      <c r="J295" s="105"/>
      <c r="K295" s="105"/>
      <c r="L295" s="105"/>
      <c r="M295" s="105"/>
      <c r="N295" s="105"/>
      <c r="O295" s="105"/>
      <c r="P295" s="105"/>
      <c r="Q295" s="105"/>
      <c r="R295" s="105"/>
      <c r="S295" s="105"/>
      <c r="T295" s="105"/>
      <c r="U295" s="105"/>
      <c r="V295" s="105"/>
      <c r="W295" s="105"/>
      <c r="X295" s="105"/>
      <c r="Y295" s="105"/>
      <c r="Z295" s="105"/>
      <c r="AA295" s="105"/>
      <c r="AB295" s="105"/>
      <c r="AC295" s="105"/>
    </row>
    <row r="296" spans="1:29" x14ac:dyDescent="0.25">
      <c r="C296" s="1">
        <f t="shared" ref="C296:AC296" si="137">+C272+C260+C215+C208+C201+C187+C142+C249+C165+C180+C133+C113+C281+C293</f>
        <v>181560.05</v>
      </c>
      <c r="D296" s="1">
        <f t="shared" si="137"/>
        <v>0</v>
      </c>
      <c r="E296" s="1">
        <f t="shared" si="137"/>
        <v>181560.05</v>
      </c>
      <c r="F296" s="1">
        <f t="shared" si="137"/>
        <v>801.1</v>
      </c>
      <c r="G296" s="1">
        <f t="shared" si="137"/>
        <v>182361.15</v>
      </c>
      <c r="H296" s="1">
        <f t="shared" si="137"/>
        <v>2198.9</v>
      </c>
      <c r="I296" s="1">
        <f t="shared" si="137"/>
        <v>184560.05000000002</v>
      </c>
      <c r="J296" s="1">
        <f t="shared" si="137"/>
        <v>10000</v>
      </c>
      <c r="K296" s="1">
        <f t="shared" si="137"/>
        <v>194560.05000000002</v>
      </c>
      <c r="L296" s="1">
        <f t="shared" si="137"/>
        <v>0</v>
      </c>
      <c r="M296" s="1">
        <f t="shared" si="137"/>
        <v>194560.05000000002</v>
      </c>
      <c r="N296" s="1">
        <f t="shared" si="137"/>
        <v>0</v>
      </c>
      <c r="O296" s="1">
        <f t="shared" si="137"/>
        <v>194560.05000000002</v>
      </c>
      <c r="P296" s="1">
        <f t="shared" si="137"/>
        <v>0</v>
      </c>
      <c r="Q296" s="1">
        <f t="shared" si="137"/>
        <v>194560.05000000002</v>
      </c>
      <c r="R296" s="1">
        <f t="shared" si="137"/>
        <v>21991.39</v>
      </c>
      <c r="S296" s="1">
        <f t="shared" si="137"/>
        <v>216551.44</v>
      </c>
      <c r="T296" s="116">
        <f t="shared" si="137"/>
        <v>21991.39</v>
      </c>
      <c r="U296" s="1">
        <f t="shared" si="137"/>
        <v>238542.83</v>
      </c>
      <c r="V296" s="1">
        <f t="shared" si="137"/>
        <v>0</v>
      </c>
      <c r="W296" s="1">
        <f t="shared" si="137"/>
        <v>238542.83</v>
      </c>
      <c r="X296" s="1">
        <f t="shared" si="137"/>
        <v>0</v>
      </c>
      <c r="Y296" s="1">
        <f t="shared" si="137"/>
        <v>238542.83</v>
      </c>
      <c r="Z296" s="1">
        <f t="shared" si="137"/>
        <v>27144.78</v>
      </c>
      <c r="AA296" s="1">
        <f t="shared" si="137"/>
        <v>265687.61</v>
      </c>
      <c r="AB296" s="1">
        <f t="shared" si="137"/>
        <v>117906.31000000001</v>
      </c>
      <c r="AC296" s="1">
        <f t="shared" si="137"/>
        <v>147781.30000000002</v>
      </c>
    </row>
    <row r="297" spans="1:29" x14ac:dyDescent="0.25">
      <c r="C297" s="1">
        <f t="shared" ref="C297:AC297" si="138">+C78</f>
        <v>86074.2</v>
      </c>
      <c r="D297" s="1">
        <f t="shared" si="138"/>
        <v>0</v>
      </c>
      <c r="E297" s="1">
        <f t="shared" si="138"/>
        <v>86074.2</v>
      </c>
      <c r="F297" s="1">
        <f t="shared" si="138"/>
        <v>-301.10000000000002</v>
      </c>
      <c r="G297" s="1">
        <f t="shared" si="138"/>
        <v>85773.099999999991</v>
      </c>
      <c r="H297" s="1">
        <f t="shared" si="138"/>
        <v>-2198.9</v>
      </c>
      <c r="I297" s="1">
        <f t="shared" si="138"/>
        <v>83574.2</v>
      </c>
      <c r="J297" s="1">
        <f t="shared" si="138"/>
        <v>0</v>
      </c>
      <c r="K297" s="1">
        <f t="shared" si="138"/>
        <v>83574.2</v>
      </c>
      <c r="L297" s="1">
        <f t="shared" si="138"/>
        <v>0</v>
      </c>
      <c r="M297" s="1">
        <f t="shared" si="138"/>
        <v>83574.2</v>
      </c>
      <c r="N297" s="1">
        <f t="shared" si="138"/>
        <v>0</v>
      </c>
      <c r="O297" s="1">
        <f t="shared" si="138"/>
        <v>83574.2</v>
      </c>
      <c r="P297" s="1">
        <f t="shared" si="138"/>
        <v>0</v>
      </c>
      <c r="Q297" s="1">
        <f t="shared" si="138"/>
        <v>83574.2</v>
      </c>
      <c r="R297" s="1">
        <f t="shared" si="138"/>
        <v>0</v>
      </c>
      <c r="S297" s="1">
        <f t="shared" si="138"/>
        <v>83574.2</v>
      </c>
      <c r="T297" s="116">
        <f t="shared" si="138"/>
        <v>0</v>
      </c>
      <c r="U297" s="1">
        <f t="shared" si="138"/>
        <v>83574.2</v>
      </c>
      <c r="V297" s="1">
        <f t="shared" si="138"/>
        <v>0</v>
      </c>
      <c r="W297" s="1">
        <f t="shared" si="138"/>
        <v>83574.199999999983</v>
      </c>
      <c r="X297" s="1">
        <f t="shared" si="138"/>
        <v>0</v>
      </c>
      <c r="Y297" s="1">
        <f t="shared" si="138"/>
        <v>83574.199999999983</v>
      </c>
      <c r="Z297" s="1">
        <f t="shared" si="138"/>
        <v>470.43</v>
      </c>
      <c r="AA297" s="1">
        <f t="shared" si="138"/>
        <v>84044.62999999999</v>
      </c>
      <c r="AB297" s="1">
        <f t="shared" si="138"/>
        <v>79330.62999999999</v>
      </c>
      <c r="AC297" s="1">
        <f t="shared" si="138"/>
        <v>4714</v>
      </c>
    </row>
    <row r="298" spans="1:29" x14ac:dyDescent="0.25">
      <c r="C298" s="1">
        <f t="shared" ref="C298:AC298" si="139">+C35</f>
        <v>267634.25</v>
      </c>
      <c r="D298" s="1">
        <f t="shared" si="139"/>
        <v>0</v>
      </c>
      <c r="E298" s="1">
        <f t="shared" si="139"/>
        <v>267634.25</v>
      </c>
      <c r="F298" s="1">
        <f t="shared" si="139"/>
        <v>500</v>
      </c>
      <c r="G298" s="1">
        <f t="shared" si="139"/>
        <v>268134.25</v>
      </c>
      <c r="H298" s="1">
        <f t="shared" si="139"/>
        <v>0</v>
      </c>
      <c r="I298" s="1">
        <f t="shared" si="139"/>
        <v>268134.25</v>
      </c>
      <c r="J298" s="1">
        <f t="shared" si="139"/>
        <v>10000</v>
      </c>
      <c r="K298" s="1">
        <f t="shared" si="139"/>
        <v>278134.25</v>
      </c>
      <c r="L298" s="1">
        <f t="shared" si="139"/>
        <v>0</v>
      </c>
      <c r="M298" s="1">
        <f t="shared" si="139"/>
        <v>278134.25</v>
      </c>
      <c r="N298" s="1">
        <f t="shared" si="139"/>
        <v>0</v>
      </c>
      <c r="O298" s="1">
        <f t="shared" si="139"/>
        <v>278134.25</v>
      </c>
      <c r="P298" s="1">
        <f t="shared" si="139"/>
        <v>0</v>
      </c>
      <c r="Q298" s="1">
        <f t="shared" si="139"/>
        <v>278134.25</v>
      </c>
      <c r="R298" s="1">
        <f t="shared" si="139"/>
        <v>21991.39</v>
      </c>
      <c r="S298" s="1">
        <f t="shared" si="139"/>
        <v>300125.64</v>
      </c>
      <c r="T298" s="116">
        <f t="shared" si="139"/>
        <v>21991.39</v>
      </c>
      <c r="U298" s="1">
        <f t="shared" si="139"/>
        <v>322117.03000000003</v>
      </c>
      <c r="V298" s="1">
        <f t="shared" si="139"/>
        <v>0</v>
      </c>
      <c r="W298" s="1">
        <f t="shared" si="139"/>
        <v>322117.03000000003</v>
      </c>
      <c r="X298" s="1">
        <f t="shared" si="139"/>
        <v>0</v>
      </c>
      <c r="Y298" s="1">
        <f t="shared" si="139"/>
        <v>322117.03000000003</v>
      </c>
      <c r="Z298" s="1">
        <f t="shared" si="139"/>
        <v>28994.21</v>
      </c>
      <c r="AA298" s="1">
        <f t="shared" si="139"/>
        <v>351111.24</v>
      </c>
      <c r="AB298" s="1">
        <f t="shared" si="139"/>
        <v>349438.02</v>
      </c>
      <c r="AC298" s="1">
        <f t="shared" si="139"/>
        <v>1673.22</v>
      </c>
    </row>
    <row r="299" spans="1:29" x14ac:dyDescent="0.25">
      <c r="B299" s="15"/>
      <c r="C299" s="97">
        <f t="shared" ref="C299:AC299" si="140">+C298-C297-C296</f>
        <v>0</v>
      </c>
      <c r="D299" s="97">
        <f t="shared" si="140"/>
        <v>0</v>
      </c>
      <c r="E299" s="97">
        <f t="shared" si="140"/>
        <v>0</v>
      </c>
      <c r="F299" s="97">
        <f t="shared" si="140"/>
        <v>0</v>
      </c>
      <c r="G299" s="97">
        <f t="shared" si="140"/>
        <v>0</v>
      </c>
      <c r="H299" s="97">
        <f t="shared" si="140"/>
        <v>0</v>
      </c>
      <c r="I299" s="97">
        <f t="shared" si="140"/>
        <v>0</v>
      </c>
      <c r="J299" s="97">
        <f t="shared" si="140"/>
        <v>0</v>
      </c>
      <c r="K299" s="97">
        <f t="shared" si="140"/>
        <v>0</v>
      </c>
      <c r="L299" s="97">
        <f t="shared" si="140"/>
        <v>0</v>
      </c>
      <c r="M299" s="97">
        <f t="shared" si="140"/>
        <v>0</v>
      </c>
      <c r="N299" s="97">
        <f t="shared" si="140"/>
        <v>0</v>
      </c>
      <c r="O299" s="97">
        <f t="shared" si="140"/>
        <v>0</v>
      </c>
      <c r="P299" s="97">
        <f t="shared" si="140"/>
        <v>0</v>
      </c>
      <c r="Q299" s="97">
        <f t="shared" si="140"/>
        <v>0</v>
      </c>
      <c r="R299" s="97">
        <f t="shared" si="140"/>
        <v>0</v>
      </c>
      <c r="S299" s="97">
        <f t="shared" si="140"/>
        <v>0</v>
      </c>
      <c r="T299" s="117">
        <f t="shared" si="140"/>
        <v>0</v>
      </c>
      <c r="U299" s="97">
        <f t="shared" si="140"/>
        <v>0</v>
      </c>
      <c r="V299" s="97">
        <f t="shared" si="140"/>
        <v>0</v>
      </c>
      <c r="W299" s="97">
        <f t="shared" si="140"/>
        <v>0</v>
      </c>
      <c r="X299" s="97">
        <f t="shared" si="140"/>
        <v>0</v>
      </c>
      <c r="Y299" s="97">
        <f t="shared" si="140"/>
        <v>0</v>
      </c>
      <c r="Z299" s="97">
        <f t="shared" si="140"/>
        <v>1379</v>
      </c>
      <c r="AA299" s="97">
        <f t="shared" si="140"/>
        <v>1379</v>
      </c>
      <c r="AB299" s="97">
        <f t="shared" si="140"/>
        <v>152201.08000000002</v>
      </c>
      <c r="AC299" s="97">
        <f t="shared" si="140"/>
        <v>-150822.08000000002</v>
      </c>
    </row>
    <row r="300" spans="1:29" x14ac:dyDescent="0.25"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16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x14ac:dyDescent="0.25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16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x14ac:dyDescent="0.25"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16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x14ac:dyDescent="0.25"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16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x14ac:dyDescent="0.25"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16"/>
      <c r="U304" s="1"/>
      <c r="V304" s="1"/>
      <c r="W304" s="1"/>
      <c r="X304" s="1"/>
      <c r="Y304" s="1"/>
      <c r="Z304" s="1"/>
      <c r="AA304" s="1"/>
      <c r="AB304" s="1"/>
      <c r="AC304" s="1"/>
    </row>
    <row r="305" spans="3:29" x14ac:dyDescent="0.25"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16"/>
      <c r="U305" s="1"/>
      <c r="V305" s="1"/>
      <c r="W305" s="1"/>
      <c r="X305" s="1"/>
      <c r="Y305" s="1"/>
      <c r="Z305" s="1"/>
      <c r="AA305" s="1"/>
      <c r="AB305" s="1"/>
      <c r="AC305" s="1"/>
    </row>
    <row r="306" spans="3:29" x14ac:dyDescent="0.25"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16"/>
      <c r="U306" s="1"/>
      <c r="V306" s="1"/>
      <c r="W306" s="1"/>
      <c r="X306" s="1"/>
      <c r="Y306" s="1"/>
      <c r="Z306" s="1"/>
      <c r="AA306" s="1"/>
      <c r="AB306" s="1"/>
      <c r="AC306" s="1"/>
    </row>
    <row r="307" spans="3:29" x14ac:dyDescent="0.25">
      <c r="C307" s="96"/>
      <c r="D307" s="96"/>
      <c r="E307" s="96"/>
      <c r="F307" s="96"/>
      <c r="G307" s="96"/>
      <c r="H307" s="96"/>
      <c r="I307" s="96"/>
      <c r="J307" s="96"/>
      <c r="K307" s="96"/>
      <c r="L307" s="96"/>
      <c r="M307" s="96"/>
      <c r="N307" s="96"/>
      <c r="O307" s="96"/>
      <c r="P307" s="96"/>
      <c r="Q307" s="96"/>
      <c r="R307" s="89"/>
      <c r="S307" s="96"/>
      <c r="T307" s="89"/>
      <c r="U307" s="96"/>
      <c r="V307" s="96"/>
      <c r="W307" s="96"/>
      <c r="X307" s="96"/>
      <c r="Y307" s="96"/>
      <c r="Z307" s="96"/>
      <c r="AA307" s="96"/>
      <c r="AB307" s="96"/>
      <c r="AC307" s="96"/>
    </row>
    <row r="308" spans="3:29" x14ac:dyDescent="0.25">
      <c r="C308" s="96"/>
      <c r="D308" s="96"/>
      <c r="E308" s="96"/>
      <c r="F308" s="96"/>
      <c r="G308" s="96"/>
      <c r="H308" s="96"/>
      <c r="I308" s="96"/>
      <c r="J308" s="96"/>
      <c r="K308" s="96"/>
      <c r="L308" s="96"/>
      <c r="M308" s="96"/>
      <c r="N308" s="96"/>
      <c r="O308" s="96"/>
      <c r="P308" s="96"/>
      <c r="Q308" s="96"/>
      <c r="R308" s="89"/>
      <c r="S308" s="96"/>
      <c r="T308" s="89"/>
      <c r="U308" s="96"/>
      <c r="V308" s="96"/>
      <c r="W308" s="96"/>
      <c r="X308" s="96"/>
      <c r="Y308" s="96"/>
      <c r="Z308" s="96"/>
      <c r="AA308" s="96"/>
      <c r="AB308" s="96"/>
      <c r="AC308" s="96"/>
    </row>
    <row r="309" spans="3:29" x14ac:dyDescent="0.25">
      <c r="C309" s="96"/>
      <c r="D309" s="96"/>
      <c r="E309" s="96"/>
      <c r="F309" s="96"/>
      <c r="G309" s="96"/>
      <c r="H309" s="96"/>
      <c r="I309" s="96"/>
      <c r="J309" s="96"/>
      <c r="K309" s="96"/>
      <c r="L309" s="96"/>
      <c r="M309" s="96"/>
      <c r="N309" s="96"/>
      <c r="O309" s="96"/>
      <c r="P309" s="96"/>
      <c r="Q309" s="96"/>
      <c r="R309" s="89"/>
      <c r="S309" s="96"/>
      <c r="T309" s="89"/>
      <c r="U309" s="96"/>
      <c r="V309" s="96"/>
      <c r="W309" s="96"/>
      <c r="X309" s="96"/>
      <c r="Y309" s="96"/>
      <c r="Z309" s="96"/>
      <c r="AA309" s="96"/>
      <c r="AB309" s="96"/>
      <c r="AC309" s="96"/>
    </row>
  </sheetData>
  <mergeCells count="6">
    <mergeCell ref="A167:B168"/>
    <mergeCell ref="A3:B3"/>
    <mergeCell ref="A79:B79"/>
    <mergeCell ref="A80:B80"/>
    <mergeCell ref="A1:F1"/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 2025</vt:lpstr>
      <vt:lpstr>DIC25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Mauro maldonado</cp:lastModifiedBy>
  <dcterms:created xsi:type="dcterms:W3CDTF">2024-01-02T14:05:30Z</dcterms:created>
  <dcterms:modified xsi:type="dcterms:W3CDTF">2026-06-16T14:17:40Z</dcterms:modified>
</cp:coreProperties>
</file>